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Denne_projektmappe" defaultThemeVersion="124226"/>
  <mc:AlternateContent xmlns:mc="http://schemas.openxmlformats.org/markup-compatibility/2006">
    <mc:Choice Requires="x15">
      <x15ac:absPath xmlns:x15ac="http://schemas.microsoft.com/office/spreadsheetml/2010/11/ac" url="J:\PFI-Journal\Lokalforeningsregnskaber\"/>
    </mc:Choice>
  </mc:AlternateContent>
  <xr:revisionPtr revIDLastSave="0" documentId="8_{61ADA8DB-F27E-45BC-BDBE-0C00B63FB8B6}" xr6:coauthVersionLast="47" xr6:coauthVersionMax="47" xr10:uidLastSave="{00000000-0000-0000-0000-000000000000}"/>
  <bookViews>
    <workbookView xWindow="-120" yWindow="-120" windowWidth="29040" windowHeight="15840" tabRatio="864" activeTab="1" xr2:uid="{EDC1FF1C-5D1F-44C6-A504-56646E266FAF}"/>
  </bookViews>
  <sheets>
    <sheet name="Vejledning og kontoplan" sheetId="26" r:id="rId1"/>
    <sheet name="Stamoplysninger" sheetId="25" r:id="rId2"/>
    <sheet name="Daglig bogføring" sheetId="2" r:id="rId3"/>
    <sheet name="Årsregnskab" sheetId="13" r:id="rId4"/>
    <sheet name="ISOBRO-regnskab" sheetId="19" r:id="rId5"/>
    <sheet name="§18-regnskab" sheetId="18" r:id="rId6"/>
    <sheet name="Øremærket konto 1" sheetId="22" state="hidden" r:id="rId7"/>
    <sheet name="Øremærket konto 2" sheetId="21" state="hidden" r:id="rId8"/>
    <sheet name="Øremærket konto 3" sheetId="24" state="hidden" r:id="rId9"/>
    <sheet name="Lister" sheetId="20" state="hidden" r:id="rId10"/>
    <sheet name="Kontoplan" sheetId="1" state="hidden" r:id="rId11"/>
  </sheets>
  <definedNames>
    <definedName name="_xlnm._FilterDatabase" localSheetId="2" hidden="1">'Daglig bogføring'!$B$7:$J$424</definedName>
    <definedName name="_xlnm._FilterDatabase" localSheetId="3" hidden="1">Årsregnskab!$B$6:$B$14</definedName>
    <definedName name="_xlnm.Print_Area" localSheetId="5">'§18-regnskab'!$B$1:$H$19</definedName>
    <definedName name="_xlnm.Print_Area" localSheetId="2">'Daglig bogføring'!$B$1:$J$38</definedName>
    <definedName name="_xlnm.Print_Area" localSheetId="4">'ISOBRO-regnskab'!$B$1:$H$18</definedName>
    <definedName name="_xlnm.Print_Area" localSheetId="10">Kontoplan!$A$1:$B$43</definedName>
    <definedName name="_xlnm.Print_Area" localSheetId="0">'Vejledning og kontoplan'!$A$1:$C$57</definedName>
    <definedName name="_xlnm.Print_Area" localSheetId="6">'Øremærket konto 1'!$A$1:$G$30</definedName>
    <definedName name="_xlnm.Print_Area" localSheetId="7">'Øremærket konto 2'!$A$1:$G$30</definedName>
    <definedName name="_xlnm.Print_Area" localSheetId="8">'Øremærket konto 3'!$A$1:$G$30</definedName>
    <definedName name="_xlnm.Print_Area" localSheetId="3">Årsregnskab!$B$1:$H$74</definedName>
    <definedName name="_xlnm.Print_Titles" localSheetId="2">'Daglig bogføring'!$6:$7</definedName>
    <definedName name="_xlnm.Print_Titles" localSheetId="3">Årsregnskab!$1:$1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13" l="1"/>
  <c r="A31" i="20"/>
  <c r="G20" i="22" s="1"/>
  <c r="A33" i="20"/>
  <c r="A32" i="20"/>
  <c r="B32" i="13"/>
  <c r="B6" i="18"/>
  <c r="H6" i="18"/>
  <c r="H5" i="18"/>
  <c r="B20" i="25"/>
  <c r="B52" i="13"/>
  <c r="B30" i="13" s="1"/>
  <c r="C5" i="25" l="1"/>
  <c r="G11" i="22"/>
  <c r="G17" i="22"/>
  <c r="G12" i="22"/>
  <c r="G18" i="22"/>
  <c r="G7" i="22"/>
  <c r="G21" i="22"/>
  <c r="G8" i="22"/>
  <c r="G22" i="22"/>
  <c r="G9" i="22"/>
  <c r="G10" i="22"/>
  <c r="G16" i="22"/>
  <c r="G19" i="22"/>
  <c r="G6" i="22"/>
  <c r="H7" i="18"/>
  <c r="B11" i="19"/>
  <c r="B10" i="19"/>
  <c r="B9" i="19"/>
  <c r="B12" i="18"/>
  <c r="B11" i="18"/>
  <c r="B10" i="18"/>
  <c r="A24" i="20"/>
  <c r="A23" i="20"/>
  <c r="B2" i="19"/>
  <c r="B2" i="13"/>
  <c r="B5" i="2" l="1"/>
  <c r="C5" i="2"/>
  <c r="B4" i="2"/>
  <c r="C4" i="2"/>
  <c r="A36" i="20"/>
  <c r="A35" i="20"/>
  <c r="B1" i="18"/>
  <c r="B1" i="19"/>
  <c r="B1" i="13"/>
  <c r="H5" i="19"/>
  <c r="B5" i="19" l="1"/>
  <c r="B5" i="18"/>
  <c r="A21" i="24" l="1"/>
  <c r="A21" i="21"/>
  <c r="A21" i="22"/>
  <c r="A15" i="20"/>
  <c r="B22" i="13"/>
  <c r="G21" i="24" l="1"/>
  <c r="H22" i="13"/>
  <c r="B9" i="2"/>
  <c r="B10" i="2" s="1"/>
  <c r="B11" i="2" s="1"/>
  <c r="B12" i="2" s="1"/>
  <c r="B13" i="2" s="1"/>
  <c r="B14" i="2" s="1"/>
  <c r="B15" i="2" s="1"/>
  <c r="A1" i="24"/>
  <c r="A1" i="21"/>
  <c r="A1" i="22"/>
  <c r="B10" i="13"/>
  <c r="B11" i="13"/>
  <c r="B12" i="13"/>
  <c r="B13" i="13"/>
  <c r="A5" i="20"/>
  <c r="A6" i="20"/>
  <c r="A7" i="20"/>
  <c r="A8" i="20"/>
  <c r="A3" i="24"/>
  <c r="A3" i="21"/>
  <c r="A3" i="22"/>
  <c r="B2" i="18"/>
  <c r="A38" i="1"/>
  <c r="B56" i="13" s="1"/>
  <c r="A37" i="1"/>
  <c r="B55" i="13" s="1"/>
  <c r="A36" i="1"/>
  <c r="B54" i="13" s="1"/>
  <c r="A22" i="20"/>
  <c r="C3" i="2" s="1"/>
  <c r="A21" i="20"/>
  <c r="G27" i="24"/>
  <c r="A27" i="24"/>
  <c r="G27" i="21"/>
  <c r="A27" i="21"/>
  <c r="A27" i="22"/>
  <c r="G27" i="22"/>
  <c r="A28" i="24"/>
  <c r="A22" i="24"/>
  <c r="A20" i="24"/>
  <c r="A19" i="24"/>
  <c r="A18" i="24"/>
  <c r="A17" i="24"/>
  <c r="A2" i="24"/>
  <c r="A28" i="21"/>
  <c r="A22" i="21"/>
  <c r="A20" i="21"/>
  <c r="A19" i="21"/>
  <c r="A18" i="21"/>
  <c r="A17" i="21"/>
  <c r="A2" i="21"/>
  <c r="A18" i="20"/>
  <c r="A19" i="20"/>
  <c r="A9" i="20"/>
  <c r="A28" i="22"/>
  <c r="A22" i="22"/>
  <c r="A20" i="22"/>
  <c r="A19" i="22"/>
  <c r="A18" i="22"/>
  <c r="A17" i="22"/>
  <c r="A2" i="22"/>
  <c r="A2" i="20"/>
  <c r="A11" i="20"/>
  <c r="A12" i="20"/>
  <c r="A13" i="20"/>
  <c r="H9" i="19" s="1"/>
  <c r="A14" i="20"/>
  <c r="H10" i="19" s="1"/>
  <c r="A16" i="20"/>
  <c r="H11" i="19" s="1"/>
  <c r="H12" i="19" l="1"/>
  <c r="B3" i="2"/>
  <c r="A34" i="20"/>
  <c r="H41" i="13" s="1"/>
  <c r="G18" i="24"/>
  <c r="G9" i="24"/>
  <c r="G19" i="24"/>
  <c r="G11" i="24"/>
  <c r="G10" i="24"/>
  <c r="G6" i="24"/>
  <c r="G22" i="24"/>
  <c r="G20" i="24"/>
  <c r="G12" i="24"/>
  <c r="G17" i="24"/>
  <c r="H12" i="18"/>
  <c r="H11" i="18"/>
  <c r="H10" i="18"/>
  <c r="H12" i="13"/>
  <c r="H10" i="13"/>
  <c r="G10" i="21"/>
  <c r="G9" i="21"/>
  <c r="G12" i="21"/>
  <c r="G11" i="21"/>
  <c r="G6" i="21"/>
  <c r="G21" i="21"/>
  <c r="A16" i="22"/>
  <c r="A16" i="21"/>
  <c r="A10" i="20"/>
  <c r="A16" i="24"/>
  <c r="A9" i="21"/>
  <c r="A12" i="21"/>
  <c r="A9" i="24"/>
  <c r="A10" i="24"/>
  <c r="A10" i="21"/>
  <c r="A11" i="24"/>
  <c r="A11" i="22"/>
  <c r="A11" i="21"/>
  <c r="A12" i="24"/>
  <c r="H13" i="13"/>
  <c r="A6" i="24"/>
  <c r="H11" i="13"/>
  <c r="A6" i="21"/>
  <c r="A10" i="22"/>
  <c r="A12" i="22"/>
  <c r="A9" i="22"/>
  <c r="A6" i="22"/>
  <c r="G19" i="21"/>
  <c r="G18" i="21"/>
  <c r="G17" i="21"/>
  <c r="G22" i="21"/>
  <c r="G20" i="21"/>
  <c r="G16" i="24" l="1"/>
  <c r="G23" i="24" s="1"/>
  <c r="H13" i="18"/>
  <c r="H32" i="13" s="1"/>
  <c r="G16" i="21"/>
  <c r="G23" i="21" s="1"/>
  <c r="G23" i="22"/>
  <c r="A26" i="20" l="1"/>
  <c r="A27" i="20"/>
  <c r="A1" i="20"/>
  <c r="H7" i="13" l="1"/>
  <c r="B7" i="13"/>
  <c r="H19" i="13"/>
  <c r="H17" i="13"/>
  <c r="B42" i="13"/>
  <c r="H42" i="13" s="1"/>
  <c r="B48" i="13"/>
  <c r="H6" i="19"/>
  <c r="D74" i="13"/>
  <c r="H65" i="13"/>
  <c r="D65" i="13"/>
  <c r="A4" i="20" l="1"/>
  <c r="B9" i="13"/>
  <c r="A3" i="20"/>
  <c r="B8" i="13"/>
  <c r="H23" i="13"/>
  <c r="H20" i="13"/>
  <c r="H18" i="13"/>
  <c r="H30" i="13" l="1"/>
  <c r="H52" i="13" s="1"/>
  <c r="G8" i="24"/>
  <c r="G7" i="24"/>
  <c r="G7" i="21"/>
  <c r="H29" i="13"/>
  <c r="G8" i="21"/>
  <c r="A8" i="24"/>
  <c r="A8" i="21"/>
  <c r="H9" i="13"/>
  <c r="A7" i="21"/>
  <c r="A7" i="24"/>
  <c r="H8" i="13"/>
  <c r="A8" i="22"/>
  <c r="A7" i="22"/>
  <c r="B51" i="13"/>
  <c r="B29" i="13" s="1"/>
  <c r="A29" i="1"/>
  <c r="B47" i="13" s="1"/>
  <c r="B50" i="13"/>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G13" i="21" l="1"/>
  <c r="G25" i="21" s="1"/>
  <c r="G13" i="24"/>
  <c r="G25" i="24" s="1"/>
  <c r="G13" i="22"/>
  <c r="G25" i="22" s="1"/>
  <c r="H14" i="13"/>
  <c r="H3" i="2" s="1"/>
  <c r="B16" i="2"/>
  <c r="B49" i="13"/>
  <c r="B53" i="13"/>
  <c r="H53" i="13" s="1"/>
  <c r="B41" i="13"/>
  <c r="B40" i="13"/>
  <c r="H40" i="13" s="1"/>
  <c r="H43" i="13" s="1"/>
  <c r="B20" i="13"/>
  <c r="B17" i="13"/>
  <c r="H33" i="13" l="1"/>
  <c r="B17" i="2"/>
  <c r="B18" i="2" s="1"/>
  <c r="B19" i="2" s="1"/>
  <c r="B20" i="2" s="1"/>
  <c r="B21" i="2" s="1"/>
  <c r="B22" i="2" s="1"/>
  <c r="B23" i="2" s="1"/>
  <c r="B24" i="2" s="1"/>
  <c r="B25" i="2" s="1"/>
  <c r="B26" i="2" s="1"/>
  <c r="B27" i="2" s="1"/>
  <c r="B28" i="2" s="1"/>
  <c r="B29" i="2" s="1"/>
  <c r="B30" i="2" s="1"/>
  <c r="G30" i="24"/>
  <c r="G28" i="24"/>
  <c r="H56" i="13" s="1"/>
  <c r="G30" i="21"/>
  <c r="G28" i="21"/>
  <c r="H55" i="13" s="1"/>
  <c r="G30" i="22"/>
  <c r="G28" i="22"/>
  <c r="H54" i="13" s="1"/>
  <c r="B21" i="13"/>
  <c r="B19" i="13"/>
  <c r="B23" i="13"/>
  <c r="B18" i="13"/>
  <c r="B1" i="2"/>
  <c r="B201" i="2" l="1"/>
  <c r="B200" i="2"/>
  <c r="B199" i="2"/>
  <c r="B198" i="2"/>
  <c r="B197" i="2"/>
  <c r="B196" i="2"/>
  <c r="B195" i="2"/>
  <c r="B194" i="2"/>
  <c r="B193" i="2"/>
  <c r="B192" i="2"/>
  <c r="B191" i="2"/>
  <c r="B190" i="2"/>
  <c r="B189" i="2"/>
  <c r="B188" i="2"/>
  <c r="B187" i="2"/>
  <c r="B186" i="2"/>
  <c r="B185" i="2"/>
  <c r="B184" i="2"/>
  <c r="B183" i="2"/>
  <c r="B182" i="2"/>
  <c r="B181" i="2"/>
  <c r="B180" i="2"/>
  <c r="B179" i="2"/>
  <c r="B178" i="2"/>
  <c r="B177" i="2"/>
  <c r="B31" i="2"/>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E3" i="2" l="1"/>
  <c r="H21" i="13" l="1"/>
  <c r="H24" i="13" s="1"/>
  <c r="H26" i="13" s="1"/>
  <c r="H15" i="18"/>
  <c r="H17" i="18" s="1"/>
  <c r="H14" i="19" l="1"/>
  <c r="H18" i="19" s="1"/>
  <c r="H31" i="13" s="1"/>
  <c r="H19" i="18"/>
  <c r="H51" i="13"/>
  <c r="H16" i="19" l="1"/>
  <c r="H49" i="13" s="1"/>
  <c r="H34" i="13"/>
  <c r="H50" i="13"/>
  <c r="H4" i="2" l="1"/>
  <c r="H35" i="13" l="1"/>
  <c r="H5" i="2"/>
  <c r="E48" i="13" l="1"/>
  <c r="H46" i="13" s="1"/>
  <c r="H57" i="13" s="1"/>
  <c r="I57" i="13" l="1"/>
  <c r="K5" i="2"/>
  <c r="I4" i="13"/>
</calcChain>
</file>

<file path=xl/sharedStrings.xml><?xml version="1.0" encoding="utf-8"?>
<sst xmlns="http://schemas.openxmlformats.org/spreadsheetml/2006/main" count="186" uniqueCount="146">
  <si>
    <t>Vejledning</t>
  </si>
  <si>
    <t>Stamoplysninger</t>
  </si>
  <si>
    <t>Lokalforeningens navn:</t>
  </si>
  <si>
    <t>Regnskabsåret:</t>
  </si>
  <si>
    <t>Saldo i kassen:</t>
  </si>
  <si>
    <t>ISOBRO-midler modtaget sidste år:</t>
  </si>
  <si>
    <t>Tilgodehavender fra sidste årsregnskab:</t>
  </si>
  <si>
    <t>Skyldige omkostninger fra sidste år</t>
  </si>
  <si>
    <t>Kasserens navn:</t>
  </si>
  <si>
    <t>Formandens navn:</t>
  </si>
  <si>
    <t>Revisorens navn:</t>
  </si>
  <si>
    <t>Indberetning</t>
  </si>
  <si>
    <t>Kontakt</t>
  </si>
  <si>
    <t>Indtægter</t>
  </si>
  <si>
    <t>Indtægter i alt</t>
  </si>
  <si>
    <t>Udgifter</t>
  </si>
  <si>
    <t>Udgifter i alt</t>
  </si>
  <si>
    <t>Resultat</t>
  </si>
  <si>
    <t>Udgifter dækket af ISOBRO-midler fra sidste år</t>
  </si>
  <si>
    <t>Overført resultat</t>
  </si>
  <si>
    <t>Kontrol</t>
  </si>
  <si>
    <t>Aktiver</t>
  </si>
  <si>
    <t>Aktiver i alt</t>
  </si>
  <si>
    <t>Passiver</t>
  </si>
  <si>
    <t>Egenkapital</t>
  </si>
  <si>
    <t>Passiver i alt</t>
  </si>
  <si>
    <t>Underskrifter</t>
  </si>
  <si>
    <t>Dato</t>
  </si>
  <si>
    <t>Som lokalforeningens revisor har jeg gennemgået regnskabet. Jeg har sammenholdt bilagene med regnskabet og afstemt bankbeholdningen samt konstateret kassebeholdningens tilstedeværelse.</t>
  </si>
  <si>
    <t>Ubrugte midler til tilbagebetaling</t>
  </si>
  <si>
    <t>Udgifter dækket af egenfinansiering</t>
  </si>
  <si>
    <t>Saldo i bank:</t>
  </si>
  <si>
    <t>Bilag</t>
  </si>
  <si>
    <t>Konto</t>
  </si>
  <si>
    <t>Egen tekst</t>
  </si>
  <si>
    <t>Modpost</t>
  </si>
  <si>
    <t>Navn på konto</t>
  </si>
  <si>
    <t>Kontoplan</t>
  </si>
  <si>
    <t>Øvrige udgifter</t>
  </si>
  <si>
    <t>Kasse</t>
  </si>
  <si>
    <t>Bank</t>
  </si>
  <si>
    <t>AKTIVER</t>
  </si>
  <si>
    <t>Tilgodehavender</t>
  </si>
  <si>
    <t>PASSIVER</t>
  </si>
  <si>
    <t>Skyldige omkostninger</t>
  </si>
  <si>
    <t>Overskydende ISOBRO-midler</t>
  </si>
  <si>
    <t>Overskydende §18-midler</t>
  </si>
  <si>
    <t>Datoformat</t>
  </si>
  <si>
    <t>ISOBRO</t>
  </si>
  <si>
    <t>§18</t>
  </si>
  <si>
    <t>Tilgode</t>
  </si>
  <si>
    <t>Skyldig</t>
  </si>
  <si>
    <t>Øremærkede konti</t>
  </si>
  <si>
    <t>Øremærket konto 1</t>
  </si>
  <si>
    <t>Øremærket konto 2</t>
  </si>
  <si>
    <t>Øremærket konto 3</t>
  </si>
  <si>
    <t>Hvis du ønsker det, kan du omdøbe et regneark ved at højreklikke på fanen og trykke på "omdøb".</t>
  </si>
  <si>
    <t>Saldo overført fra året før</t>
  </si>
  <si>
    <t>-- INDTÆGTER --</t>
  </si>
  <si>
    <t>-- UDGIFTER --</t>
  </si>
  <si>
    <t>-- KASSE/BANK --</t>
  </si>
  <si>
    <t>-- PERIODISKE POSTER --</t>
  </si>
  <si>
    <t>Mødeudgifter</t>
  </si>
  <si>
    <t>Kørsel</t>
  </si>
  <si>
    <t>Udgifter iht. basistilskud til lokalforeninger</t>
  </si>
  <si>
    <t>Udgifter iht. Kræftens Bekæmpelses pulje til lokale aktiviteter</t>
  </si>
  <si>
    <t>Udgifter iht. øremærkede tilskudsmidler</t>
  </si>
  <si>
    <t>Udgifter til lokaludvalg/samarbejdsudvalg</t>
  </si>
  <si>
    <t>Møde- og transportudgifter</t>
  </si>
  <si>
    <t>Kræftens Bekæmpelses basistilskud til lokalforeninger</t>
  </si>
  <si>
    <t>Kræftens Bekæmpelses pulje til lokale aktiviteter</t>
  </si>
  <si>
    <t xml:space="preserve">Øremærkede tilskudsmidler </t>
  </si>
  <si>
    <t>Øvrige tilskudsmidler</t>
  </si>
  <si>
    <t>Sponsorater, gaver og bidrag</t>
  </si>
  <si>
    <t>Indtægter fra lokaludvalg/samarbejdsudvalg</t>
  </si>
  <si>
    <t>Øvrige indtægter</t>
  </si>
  <si>
    <t>ISOBRO-midler til brug næste år</t>
  </si>
  <si>
    <t>Disponering af årets resultat</t>
  </si>
  <si>
    <t>Regnskabsskabelonens faneblade</t>
  </si>
  <si>
    <t>Uforbrugte midler til tilbagebetaling</t>
  </si>
  <si>
    <t>Hvis du bogfører indtægter og udgifter vedr.  §18-midler eller ISOBRO-midler her, vil du få en fejlmeddelelse i regnskabet for den øremærkede konto.</t>
  </si>
  <si>
    <t>RESULTATOPGØRELSE</t>
  </si>
  <si>
    <t>STATUS/BALANCE</t>
  </si>
  <si>
    <t>Udgifter til kontorhold og administration</t>
  </si>
  <si>
    <t>Vejledning og kontoplan</t>
  </si>
  <si>
    <t>Skriv datoen i formatet: 
dd-mm-åååå</t>
  </si>
  <si>
    <t>Start med at gemme dit egen kopi af Regnskabsskabelonen</t>
  </si>
  <si>
    <r>
      <t xml:space="preserve">Gem en kopi af denne fil (vælg 'Filer' øverst til venstre, og dernæst 'Gem som'). Husk, at du </t>
    </r>
    <r>
      <rPr>
        <b/>
        <sz val="12"/>
        <rFont val="Fighter"/>
        <family val="3"/>
      </rPr>
      <t>kun</t>
    </r>
    <r>
      <rPr>
        <sz val="12"/>
        <rFont val="Fighter"/>
        <family val="3"/>
      </rPr>
      <t xml:space="preserve"> skal arbejde i den gemte fil gennem hele regnskabsåret.</t>
    </r>
  </si>
  <si>
    <t xml:space="preserve">Regnskabsskabelonen har flere faneblade (Se nederst på siden). Du skal kun indtaste oplysninger i de grønne faneblade. De gule faneblade udfyldes automatisk. </t>
  </si>
  <si>
    <r>
      <rPr>
        <b/>
        <sz val="12"/>
        <rFont val="Fighter"/>
        <family val="3"/>
      </rPr>
      <t>Stamoplysninger:</t>
    </r>
    <r>
      <rPr>
        <sz val="12"/>
        <rFont val="Fighter"/>
        <family val="3"/>
      </rPr>
      <t xml:space="preserve"> Første gang du anvender regnskabsskabelonen, skal du indtaste nogle stamoplysninger. Oplysningerne overføres automatisk til de øvrige faneblade i skabelonen.</t>
    </r>
  </si>
  <si>
    <r>
      <rPr>
        <b/>
        <sz val="12"/>
        <color theme="1"/>
        <rFont val="Fighter"/>
        <family val="3"/>
      </rPr>
      <t>Årsregnskabet</t>
    </r>
    <r>
      <rPr>
        <sz val="12"/>
        <color theme="1"/>
        <rFont val="Fighter"/>
        <family val="3"/>
      </rPr>
      <t xml:space="preserve"> har plads til underskrifter, så du kan printe det til godkendelse på generalforsamlingen. Det er også dette ark, du benytter til den årlige indberetning til Kræftens Bekæmpelse.</t>
    </r>
  </si>
  <si>
    <r>
      <rPr>
        <b/>
        <sz val="12"/>
        <rFont val="Fighter"/>
        <family val="3"/>
      </rPr>
      <t>Skjulte faneblade:</t>
    </r>
    <r>
      <rPr>
        <sz val="12"/>
        <rFont val="Fighter"/>
        <family val="3"/>
      </rPr>
      <t xml:space="preserve"> Regnskabsskabelonen har nogle ekstra (skjulte) faneblade. Fanebladene er skjult for at holde regnearket så enkelt og overskueligt som muligt for lokalforeninger, der ikke har brug for de ekstra faneblade.De ekstra faneblade er til yderligere øremærkede konti.</t>
    </r>
  </si>
  <si>
    <r>
      <rPr>
        <b/>
        <sz val="12"/>
        <color theme="1"/>
        <rFont val="Fighter"/>
        <family val="3"/>
      </rPr>
      <t xml:space="preserve">Deadline: </t>
    </r>
    <r>
      <rPr>
        <sz val="12"/>
        <color theme="1"/>
        <rFont val="Fighter"/>
        <family val="3"/>
      </rPr>
      <t>Indberetning skal foretages af lokalforeningerne inden udgangen af marts i året efter regnskabsafslutningen</t>
    </r>
  </si>
  <si>
    <r>
      <rPr>
        <b/>
        <sz val="12"/>
        <color theme="1"/>
        <rFont val="Fighter"/>
        <family val="3"/>
      </rPr>
      <t xml:space="preserve">Landsindsamling: </t>
    </r>
    <r>
      <rPr>
        <sz val="12"/>
        <color theme="1"/>
        <rFont val="Fighter"/>
        <family val="3"/>
      </rPr>
      <t xml:space="preserve">Oplysninger vedr. indtægter og udgifter for landsindsamlingen indgår </t>
    </r>
    <r>
      <rPr>
        <b/>
        <sz val="12"/>
        <color theme="1"/>
        <rFont val="Fighter"/>
        <family val="3"/>
      </rPr>
      <t>ikke</t>
    </r>
    <r>
      <rPr>
        <sz val="12"/>
        <color theme="1"/>
        <rFont val="Fighter"/>
        <family val="3"/>
      </rPr>
      <t xml:space="preserve"> i regnskabsaflæggelsen, da disse oplysninger modtages via andre indberetningssystemer i Kræftens Bekæmpelse.</t>
    </r>
  </si>
  <si>
    <t>Vigtig information</t>
  </si>
  <si>
    <r>
      <rPr>
        <b/>
        <sz val="12"/>
        <rFont val="Fighter"/>
        <family val="3"/>
      </rPr>
      <t xml:space="preserve">Revision: </t>
    </r>
    <r>
      <rPr>
        <sz val="12"/>
        <rFont val="Fighter"/>
        <family val="3"/>
      </rPr>
      <t>Kræftens Bekæmpelse og Kræftens Bekæmpelses revision forbeholder sig ret til at indkalde originale regnskaber (med bilag) til stikprøvevis gennemgang.</t>
    </r>
  </si>
  <si>
    <t>Lokalforeningerne skal udarbejde regnskabet i henhold til gældende vedtægter. Det originale underskrevne regnskab, bilagsmateriale og andre dokumenter opbevares i lokalforeningerne i 5 år - jf. Regnskabsloven.</t>
  </si>
  <si>
    <t>Kontoplan - detaljeret beskrivelse</t>
  </si>
  <si>
    <t>Indtægtskonti</t>
  </si>
  <si>
    <r>
      <rPr>
        <b/>
        <sz val="12"/>
        <rFont val="Fighter"/>
        <family val="3"/>
      </rPr>
      <t>Kræftens Bekæmpelses basistilskud til lokalforeninger</t>
    </r>
    <r>
      <rPr>
        <sz val="12"/>
        <rFont val="Fighter"/>
        <family val="3"/>
      </rPr>
      <t>: 
Økonomisk trængte lokalforeninger kan årligt få overført basistilskud på op til 15.000 kr. Ansøges via Frivillig Indsats.</t>
    </r>
  </si>
  <si>
    <r>
      <rPr>
        <b/>
        <sz val="12"/>
        <rFont val="Fighter"/>
        <family val="3"/>
      </rPr>
      <t>Kræftens Bekæmpelses pulje til lokale aktiviteter:</t>
    </r>
    <r>
      <rPr>
        <sz val="12"/>
        <rFont val="Fighter"/>
        <family val="3"/>
      </rPr>
      <t xml:space="preserve"> 
Midler modtaget fra Kræftens Bekæmpelses pulje til lokale aktiviteter. Puljens formål er at fremme lokale frivillige aktiviteter. Puljen finansieres af overskuddet fra lokalforeninger med et overskud på mere end 100.000 kr. i kassebeholdning/egenkapital ved årets slutning. Ansøges via Frivillig Indsats.</t>
    </r>
  </si>
  <si>
    <r>
      <rPr>
        <b/>
        <sz val="12"/>
        <rFont val="Fighter"/>
        <family val="3"/>
      </rPr>
      <t>Øremærkede tilskudsmidler:</t>
    </r>
    <r>
      <rPr>
        <sz val="12"/>
        <rFont val="Fighter"/>
        <family val="3"/>
      </rPr>
      <t xml:space="preserve"> 
Øremærkede tilskud kan være §18-midler, ISOBRO-midler eller fondsmidler, der er givet til specifikke formål. Der er oprettet et faneblad til §18-midler henholdsvis ISOBRO-midler. Du kan ikke bogføre andre indtægter og udgifter på disse konti. Grunden til at disse midler registreres på en selvstændig konto er, at de ikke skal fremgå af lokalforeningens egenkapital. Det har betydning i forhold til reglen om, at lokalforeninger med en egenkapital på over 100.000 kr. ved regnskabsårets afslutning skal overføre det overkydende beløb til Kræftens Bekæmpelse. Det kan også have betydning, når man søger §18-midler, hvor kommunerne ikke giver midler til lokalforeninger med en høj egenkapital.</t>
    </r>
  </si>
  <si>
    <r>
      <rPr>
        <b/>
        <i/>
        <sz val="12"/>
        <rFont val="Fighter"/>
        <family val="3"/>
      </rPr>
      <t>Andre øremærkede konti:</t>
    </r>
    <r>
      <rPr>
        <sz val="12"/>
        <rFont val="Fighter"/>
        <family val="3"/>
      </rPr>
      <t xml:space="preserve">
Hvis lokalforeningen administrerer midler, der er øremærket til specifikke aktiviteter, skal der oprettes en særskilt konto til disse midler. 
Du opretter en sådan konto ved at højreklikke på et vilkårlig faneblad nedenfor og trykke "Vis..." ("Unhide..." på engelsk). Her markerer du "Øremærkede konti" og trykker ok. Nu kan du se "Øremærkede konti" blandt de andre ark. Tryk på arket og følg vejledningen.</t>
    </r>
  </si>
  <si>
    <r>
      <rPr>
        <b/>
        <sz val="12"/>
        <rFont val="Fighter"/>
        <family val="3"/>
      </rPr>
      <t>Øvrige tilskudsmidler:</t>
    </r>
    <r>
      <rPr>
        <sz val="12"/>
        <rFont val="Fighter"/>
        <family val="3"/>
      </rPr>
      <t xml:space="preserve"> 
Ikke øremærkede tilskud fra kommunale og landsdækkende puljer, lokale fonde samt Stafet For Livet</t>
    </r>
  </si>
  <si>
    <r>
      <rPr>
        <b/>
        <sz val="12"/>
        <rFont val="Fighter"/>
        <family val="3"/>
      </rPr>
      <t>Sponsorater, gaver og bidrag:</t>
    </r>
    <r>
      <rPr>
        <sz val="12"/>
        <rFont val="Fighter"/>
        <family val="3"/>
      </rPr>
      <t xml:space="preserve"> 
Lokalforeningsbestyrelsen kan søge sponsorstøtte på op til 25.000 kr. hos lokale virksomheder og fonde. Lokalforeningerne kan også modtage gaver og bidrag fra virksomheder, privatpersoner og fonde - så længe Kræftens Bekæmplelses etiske retningslinjer bliver overholdt.</t>
    </r>
  </si>
  <si>
    <r>
      <rPr>
        <b/>
        <sz val="12"/>
        <rFont val="Fighter"/>
        <family val="3"/>
      </rPr>
      <t>Indtægter fra lokaludvalg/samarbejdsudvalg:</t>
    </r>
    <r>
      <rPr>
        <sz val="12"/>
        <rFont val="Fighter"/>
        <family val="3"/>
      </rPr>
      <t xml:space="preserve"> 
Har lokalforeningen et lokaludvalg og/eller et samarbejdsudvalg </t>
    </r>
    <r>
      <rPr>
        <b/>
        <sz val="12"/>
        <rFont val="Fighter"/>
        <family val="3"/>
      </rPr>
      <t>uden en bankkonto og et CVR-nummer</t>
    </r>
    <r>
      <rPr>
        <sz val="12"/>
        <rFont val="Fighter"/>
        <family val="3"/>
      </rPr>
      <t xml:space="preserve"> tilknyttet, skal evt. indtægter og udgifter samt kassebeholdning for disse også indgå i regnskabet. </t>
    </r>
  </si>
  <si>
    <r>
      <rPr>
        <b/>
        <sz val="12"/>
        <rFont val="Fighter"/>
        <family val="3"/>
      </rPr>
      <t>Øvrige indtægter:</t>
    </r>
    <r>
      <rPr>
        <sz val="12"/>
        <rFont val="Fighter"/>
        <family val="3"/>
      </rPr>
      <t xml:space="preserve"> 
Øvrige indtægter består af renter og evt. salg af varer.</t>
    </r>
  </si>
  <si>
    <t>Udgiftskonti</t>
  </si>
  <si>
    <r>
      <t xml:space="preserve">Udgifter iht. basistilskud til lokalforeninger: 
</t>
    </r>
    <r>
      <rPr>
        <sz val="12"/>
        <rFont val="Fighter"/>
        <family val="3"/>
      </rPr>
      <t>Se beskrivelse under tilsvarende indtægtskonto</t>
    </r>
  </si>
  <si>
    <r>
      <t xml:space="preserve">Udgifter iht. Kræftens Bekæmpelses pulje til lokale aktiviteter: 
</t>
    </r>
    <r>
      <rPr>
        <sz val="12"/>
        <rFont val="Fighter"/>
        <family val="3"/>
      </rPr>
      <t>Se beskrivelse under tilsvarende indtægtskonto</t>
    </r>
  </si>
  <si>
    <r>
      <t xml:space="preserve">Udgifter til kontorhold og administration: 
</t>
    </r>
    <r>
      <rPr>
        <sz val="12"/>
        <rFont val="Fighter"/>
        <family val="3"/>
      </rPr>
      <t>Porto, Kontorhold, fotokopiering, trykning, litteratur, annoncering, revisor, forsikring</t>
    </r>
    <r>
      <rPr>
        <b/>
        <sz val="12"/>
        <rFont val="Fighter"/>
        <family val="3"/>
      </rPr>
      <t>.</t>
    </r>
  </si>
  <si>
    <r>
      <t xml:space="preserve">Møde- og transportudgifter: 
</t>
    </r>
    <r>
      <rPr>
        <sz val="12"/>
        <rFont val="Fighter"/>
        <family val="3"/>
      </rPr>
      <t>Gaver og repræsentation</t>
    </r>
    <r>
      <rPr>
        <vertAlign val="superscript"/>
        <sz val="12"/>
        <rFont val="Fighter"/>
        <family val="3"/>
      </rPr>
      <t>1</t>
    </r>
    <r>
      <rPr>
        <sz val="12"/>
        <rFont val="Fighter"/>
        <family val="3"/>
      </rPr>
      <t>, transport, opholdsudgifter, mødeudgifter og fortærring</t>
    </r>
    <r>
      <rPr>
        <b/>
        <sz val="12"/>
        <rFont val="Fighter"/>
        <family val="3"/>
      </rPr>
      <t>.</t>
    </r>
  </si>
  <si>
    <r>
      <t>Note 1) Repræsentationsudgifter</t>
    </r>
    <r>
      <rPr>
        <sz val="12"/>
        <rFont val="Fighter"/>
        <family val="3"/>
      </rPr>
      <t xml:space="preserve"> 
Repræsentationsudgifter anvendes for at afslutte aktiviteter eller for at tilknytte/bevare lokalforeningens samarbejdspartnere. Anvendes kun overfor personer, der ikke selv er tilknyttet lokalforeningen. 
Udgifter til måltider, restaurantbesøg, drikkevarer, gaver samt opmærksomheder over for forretningsforbindelser. Udgifterne har en klar og entydig aktivitetsmæssig tilknytning til Kræftens Bekæmpelses virksomhed.</t>
    </r>
  </si>
  <si>
    <r>
      <t>Udgifter til lokaludvalg/samarbejdsudvalg</t>
    </r>
    <r>
      <rPr>
        <sz val="12"/>
        <rFont val="Fighter"/>
        <family val="3"/>
      </rPr>
      <t>: 
Har lokalforeningen et lokaludvalg eller samarbejdsudvalg tilknyttet, skal eventuelle udgifter og indtægter samt kassebeholdning fra disse også indgå i regnskabet.</t>
    </r>
  </si>
  <si>
    <r>
      <t xml:space="preserve">Øvrige udgifter: 
</t>
    </r>
    <r>
      <rPr>
        <sz val="12"/>
        <rFont val="Fighter"/>
        <family val="3"/>
      </rPr>
      <t>Gebyrer, renter og køb af varer til videresalg</t>
    </r>
    <r>
      <rPr>
        <b/>
        <sz val="12"/>
        <rFont val="Fighter"/>
        <family val="3"/>
      </rPr>
      <t>.</t>
    </r>
  </si>
  <si>
    <t>Periodiske poster</t>
  </si>
  <si>
    <r>
      <rPr>
        <b/>
        <sz val="12"/>
        <rFont val="Fighter"/>
        <family val="3"/>
      </rPr>
      <t xml:space="preserve">Tilgodehavender: </t>
    </r>
    <r>
      <rPr>
        <sz val="12"/>
        <rFont val="Fighter"/>
        <family val="3"/>
      </rPr>
      <t xml:space="preserve">
Forudbetalt aktivitet (ex. depositum for leje af telte til aktiviter )</t>
    </r>
  </si>
  <si>
    <r>
      <t>Skyldige omkostninger:</t>
    </r>
    <r>
      <rPr>
        <sz val="12"/>
        <rFont val="Fighter"/>
        <family val="3"/>
      </rPr>
      <t xml:space="preserve"> 
Eksempelvis en faktura modtaget i indeværende år, med betalingsfrist det efterfølgende år eller en udgift Lokalforeningen har haft, men hvor leverandøren ikke har sendt faktura i indeværende år. . Udgiften registreres i indeværende år på relevant konto og modposteres som "Skyldig". </t>
    </r>
    <r>
      <rPr>
        <b/>
        <sz val="12"/>
        <rFont val="Fighter"/>
        <family val="3"/>
      </rPr>
      <t>Husk</t>
    </r>
    <r>
      <rPr>
        <sz val="12"/>
        <rFont val="Fighter"/>
        <family val="3"/>
      </rPr>
      <t xml:space="preserve"> at udgiften det efterfølgende år skal registreres på </t>
    </r>
    <r>
      <rPr>
        <b/>
        <sz val="12"/>
        <rFont val="Fighter"/>
        <family val="3"/>
      </rPr>
      <t>konto</t>
    </r>
    <r>
      <rPr>
        <sz val="12"/>
        <rFont val="Fighter"/>
        <family val="3"/>
      </rPr>
      <t xml:space="preserve"> "Skyldige omkostninger" og modposteres i "Bank"</t>
    </r>
  </si>
  <si>
    <r>
      <rPr>
        <b/>
        <i/>
        <sz val="12"/>
        <rFont val="Fighter"/>
        <family val="3"/>
      </rPr>
      <t xml:space="preserve">§18-midler
</t>
    </r>
    <r>
      <rPr>
        <sz val="12"/>
        <rFont val="Fighter"/>
        <family val="3"/>
      </rPr>
      <t>Midlerne</t>
    </r>
    <r>
      <rPr>
        <b/>
        <sz val="12"/>
        <rFont val="Fighter"/>
        <family val="3"/>
      </rPr>
      <t xml:space="preserve"> </t>
    </r>
    <r>
      <rPr>
        <sz val="12"/>
        <rFont val="Fighter"/>
        <family val="3"/>
      </rPr>
      <t>er specielle, fordi ubrugte midler skal anvendes til det specifikke formål, som de er søgt til eller tilbagebetales året efter, hvis de ikke anvendes til det ansøgte formål. Uforbrugte midler skal derfor konteres som et skyldigt beløb ved regnskabsårets afslutning. Skabelonen gør dette automatisk, når indtægter bogføres som §18 i kolonnen "Øremærkede midler". 
Udgifter bogføres på en udgiftskonto (enten "Øremærkede tilskudmidler"; Kontohold og administration"; "Møde- og transportudgifter" eller "Øvrige udgifter"). Husk at markere "§18-midler" i kolonnen "Øremærkede midler".</t>
    </r>
  </si>
  <si>
    <r>
      <rPr>
        <b/>
        <i/>
        <sz val="12"/>
        <rFont val="Fighter"/>
        <family val="3"/>
      </rPr>
      <t>ISOBRO-midler</t>
    </r>
    <r>
      <rPr>
        <sz val="12"/>
        <rFont val="Fighter"/>
        <family val="3"/>
      </rPr>
      <t xml:space="preserve"> 
Midlerne (ansøgt i ISOBROs lokalforeningspulje) er specielle, fordi de sædvanligvis modtages i regnskabsåret før ("år 1"), de skal anvendes. Herefter er der et år (dvs. "år 2") til at anvende midlerne.Uforbrugte midler skal tilbagebetales året efter (dvs. i "år 3"). Ubrugte midler skal derfor konteres som et skyldigt beløb ved regnskabsårets afslutning. I skabelonen sker det det automatisk, når indtægter bogføres som ISOBRO i kolonnen "Øremærkede midler". 
Udgifter bogføres på en udgiftskonto (enten "Øremærkede tilskudmidler"; Kontohold og administration"; "Møde- og transportudgifter" eller "Øvrige udgifter"). Husk at markere "ISOBRO" i kolonnen "Øremærkede midler".</t>
    </r>
  </si>
  <si>
    <t>Transaktioner mellem bankkonto og kassebeholdning</t>
  </si>
  <si>
    <t xml:space="preserve">Posteringer, der skal indgå i et øremærket regnskab fx midler fra §18 eller ISOBRO. </t>
  </si>
  <si>
    <t>Underopdeling</t>
  </si>
  <si>
    <t>Frivilligt felt til opdeling af sine udgifter og indtægter</t>
  </si>
  <si>
    <t>Det erklæres på tro og love, at det oplyste er korrekt og i overensstemmelse med Kræftens Bekæmpelses vedtægters instruks for udarbejdelse af lokalforeningsregnskaber. Herunder at det underskrevne regnskab foreligger opbevaret med bilag i lokalforeningen.</t>
  </si>
  <si>
    <t>Bank 2</t>
  </si>
  <si>
    <t>Bank 3</t>
  </si>
  <si>
    <t>Saldo i bank 2:</t>
  </si>
  <si>
    <t>Saldo i bank 3:</t>
  </si>
  <si>
    <t>Indtægter:</t>
  </si>
  <si>
    <t>Udgifter:</t>
  </si>
  <si>
    <t>Driftsresultat:</t>
  </si>
  <si>
    <t>Bank1,
Bank2,
Bank3
Kasse,
Tilgode, Skyldig</t>
  </si>
  <si>
    <r>
      <rPr>
        <b/>
        <sz val="12"/>
        <rFont val="Fighter"/>
        <family val="3"/>
      </rPr>
      <t>Daglig bogføring</t>
    </r>
    <r>
      <rPr>
        <sz val="12"/>
        <rFont val="Fighter"/>
        <family val="3"/>
      </rPr>
      <t xml:space="preserve"> er det faneblad, hvor registrerer udgifter og indtægter. Det anbefales at gøre det løbende.
Har Lokalforeningen</t>
    </r>
    <r>
      <rPr>
        <b/>
        <sz val="12"/>
        <rFont val="Fighter"/>
        <family val="3"/>
      </rPr>
      <t xml:space="preserve"> flere bankkonti</t>
    </r>
    <r>
      <rPr>
        <sz val="12"/>
        <rFont val="Fighter"/>
        <family val="3"/>
      </rPr>
      <t xml:space="preserve"> er det muligt at vælge bank1, bank2 og bank3 som modpost.
Ny bogføringskolonne ”</t>
    </r>
    <r>
      <rPr>
        <b/>
        <sz val="12"/>
        <rFont val="Fighter"/>
        <family val="3"/>
      </rPr>
      <t>Underopdeling</t>
    </r>
    <r>
      <rPr>
        <sz val="12"/>
        <rFont val="Fighter"/>
        <family val="3"/>
      </rPr>
      <t xml:space="preserve">” er et </t>
    </r>
    <r>
      <rPr>
        <b/>
        <sz val="12"/>
        <rFont val="Fighter"/>
        <family val="3"/>
      </rPr>
      <t>frivillig felt</t>
    </r>
    <r>
      <rPr>
        <sz val="12"/>
        <rFont val="Fighter"/>
        <family val="3"/>
      </rPr>
      <t xml:space="preserve"> til opdeling af sine udgifter og indtægter. Specifikationen hertil kan anvendes i forbindelse med fremlæggelse af årsregnskab.
                      </t>
    </r>
  </si>
  <si>
    <t>Print evt. denne vejledning/kontoplan ud og hav den med ved siden af jeres PC.</t>
  </si>
  <si>
    <r>
      <t xml:space="preserve">Udgifter iht. øremærkede tilskudsmidler: 
</t>
    </r>
    <r>
      <rPr>
        <sz val="12"/>
        <rFont val="Fighter"/>
        <family val="3"/>
      </rPr>
      <t>Se beskrivelse under tilsvarende indtægtskonto</t>
    </r>
    <r>
      <rPr>
        <b/>
        <sz val="12"/>
        <rFont val="Fighter"/>
        <family val="3"/>
      </rPr>
      <t xml:space="preserve"> </t>
    </r>
    <r>
      <rPr>
        <sz val="12"/>
        <rFont val="Fighter"/>
        <family val="3"/>
      </rPr>
      <t xml:space="preserve">for andre øremærkede konti.
</t>
    </r>
    <r>
      <rPr>
        <b/>
        <sz val="12"/>
        <rFont val="Fighter"/>
        <family val="3"/>
      </rPr>
      <t xml:space="preserve">
Vær opmærksom, at ISOBRO og §18  </t>
    </r>
    <r>
      <rPr>
        <sz val="12"/>
        <rFont val="Fighter"/>
        <family val="3"/>
      </rPr>
      <t>regnskaber kun har</t>
    </r>
    <r>
      <rPr>
        <b/>
        <sz val="12"/>
        <rFont val="Fighter"/>
        <family val="3"/>
      </rPr>
      <t xml:space="preserve"> 3 udgiftskonti </t>
    </r>
    <r>
      <rPr>
        <sz val="12"/>
        <rFont val="Fighter"/>
        <family val="3"/>
      </rPr>
      <t xml:space="preserve">som kan anvendes: "Udgifter til kontorhold og administration, Møde- og transportudgifter og Øvrige udgifter.  </t>
    </r>
  </si>
  <si>
    <t xml:space="preserve">Vælg "Kasse" som "Konto" og "Bank" som "Modkonto", når der hæves kontanter til kassebeholdningen eller indsættes kontanter i banken. Beløbet skal stå under "Udgifter", hvis der hæves kontanter i banken, og under "Indtægter" såfremt der indsættes kontanter i banken. </t>
  </si>
  <si>
    <r>
      <t xml:space="preserve">Tast </t>
    </r>
    <r>
      <rPr>
        <b/>
        <i/>
        <sz val="12"/>
        <color theme="0" tint="-0.499984740745262"/>
        <rFont val="Arial"/>
        <family val="2"/>
      </rPr>
      <t>IKKE</t>
    </r>
    <r>
      <rPr>
        <i/>
        <sz val="12"/>
        <color theme="0" tint="-0.499984740745262"/>
        <rFont val="Arial"/>
        <family val="2"/>
      </rPr>
      <t xml:space="preserve"> Bilagsnr.
Bilagsnr. fremkommer automatisk når du har tastet konto</t>
    </r>
  </si>
  <si>
    <t>§18 --&gt; Næste år</t>
  </si>
  <si>
    <t>§18-midler til brug næste år</t>
  </si>
  <si>
    <t>§18-midler modtaget sidste år til brug i år:</t>
  </si>
  <si>
    <t>Andre overskydende øremærkede midler til tilbagebetaling</t>
  </si>
  <si>
    <t>Har du spørgsmål, er du altid velkommen til at kontakte Sekretariatet i Patientstøtte Og Frivillig Indsats på mail: Alice Háfjall Balle: AHB@cancer.dk eller frivillig@cancer.dk</t>
  </si>
  <si>
    <t xml:space="preserve">Her kan du oprette konti, hvis der er modtaget midler fra fonde eller lign. til specifikke formål (ikke §18 eller ISOBRO). Du skriver navnet på kontoen i det grønne felt samt eventuelle overførte midler fra sidste regnskabsår, hvorefter kontoen vil fremgå af årsregnskabet og din bogføring. </t>
  </si>
  <si>
    <t xml:space="preserve">Hvis du ønsker at se eller printe regnskabet for en valgfri konto, kan du højreklikke på et hvilket som helst faneblad og trykke "vis". Her kan du vælge den øremærkede konto, du ønsker at få frem. Når du klikker "ok", vil kontoen fremgå blandt de andre faner. </t>
  </si>
  <si>
    <t>Første gang du anvender regnskabsskabelonen, skal du indtaste oplysningerne samt alle regnskabstal fra forrige år nedenfor i de grønne felter. 
Oplysningerne overføres automatisk til de andre faneblade i skabelonen.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</si>
</sst>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0"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2"/>
      <name val="Arial"/>
      <family val="2"/>
    </font>
    <font>
      <sz val="12"/>
      <name val="Arial"/>
      <family val="2"/>
    </font>
    <font>
      <b/>
      <sz val="14"/>
      <name val="Arial"/>
      <family val="2"/>
    </font>
    <font>
      <sz val="14"/>
      <name val="Arial"/>
      <family val="2"/>
    </font>
    <font>
      <b/>
      <sz val="12"/>
      <name val="Arial"/>
      <family val="2"/>
    </font>
    <font>
      <sz val="11"/>
      <color theme="1"/>
      <name val="Fighter"/>
      <family val="3"/>
    </font>
    <font>
      <b/>
      <sz val="11"/>
      <color theme="1"/>
      <name val="Fighter"/>
      <family val="3"/>
    </font>
    <font>
      <sz val="12"/>
      <name val="Fighter"/>
      <family val="3"/>
    </font>
    <font>
      <b/>
      <i/>
      <sz val="12"/>
      <name val="Fighter"/>
      <family val="3"/>
    </font>
    <font>
      <b/>
      <sz val="14"/>
      <name val="Fighter"/>
      <family val="3"/>
    </font>
    <font>
      <b/>
      <sz val="10"/>
      <name val="Fighter"/>
      <family val="3"/>
    </font>
    <font>
      <sz val="10"/>
      <name val="Fighter"/>
      <family val="3"/>
    </font>
    <font>
      <sz val="20"/>
      <name val="Fighter"/>
      <family val="3"/>
    </font>
    <font>
      <b/>
      <sz val="11"/>
      <name val="Fighter"/>
      <family val="3"/>
    </font>
    <font>
      <sz val="11"/>
      <name val="Fighter"/>
      <family val="3"/>
    </font>
    <font>
      <b/>
      <sz val="12"/>
      <color theme="1"/>
      <name val="Fighter"/>
      <family val="3"/>
    </font>
    <font>
      <sz val="10"/>
      <name val="Arial"/>
      <family val="2"/>
    </font>
    <font>
      <sz val="10"/>
      <name val="Arial"/>
      <family val="2"/>
    </font>
    <font>
      <sz val="10"/>
      <color rgb="FFFF0000"/>
      <name val="Arial"/>
      <family val="2"/>
    </font>
    <font>
      <sz val="11"/>
      <name val="Arial"/>
      <family val="2"/>
    </font>
    <font>
      <sz val="20"/>
      <name val="Arial"/>
      <family val="2"/>
    </font>
    <font>
      <b/>
      <sz val="11"/>
      <color theme="1"/>
      <name val="Arial"/>
      <family val="2"/>
    </font>
    <font>
      <i/>
      <sz val="12"/>
      <name val="Arial"/>
      <family val="2"/>
    </font>
    <font>
      <sz val="11"/>
      <color theme="1"/>
      <name val="Arial"/>
      <family val="2"/>
    </font>
    <font>
      <b/>
      <sz val="11"/>
      <color rgb="FFFF0000"/>
      <name val="Fighter"/>
      <family val="3"/>
    </font>
    <font>
      <i/>
      <sz val="11"/>
      <name val="Arial"/>
      <family val="2"/>
    </font>
    <font>
      <sz val="12"/>
      <color rgb="FF000000"/>
      <name val="Fighter"/>
      <family val="3"/>
    </font>
    <font>
      <sz val="11"/>
      <color rgb="FF000000"/>
      <name val="Arial"/>
      <family val="2"/>
    </font>
    <font>
      <sz val="20"/>
      <color theme="4"/>
      <name val="Arial"/>
      <family val="2"/>
    </font>
    <font>
      <sz val="12"/>
      <color rgb="FFFF0000"/>
      <name val="Fighter"/>
      <family val="3"/>
    </font>
    <font>
      <i/>
      <sz val="10"/>
      <color theme="0" tint="-0.499984740745262"/>
      <name val="Fighter"/>
      <family val="3"/>
    </font>
    <font>
      <b/>
      <sz val="14"/>
      <color rgb="FFFF0000"/>
      <name val="Arial"/>
      <family val="2"/>
    </font>
    <font>
      <b/>
      <sz val="10"/>
      <color rgb="FFFF0000"/>
      <name val="Fighter"/>
      <family val="3"/>
    </font>
    <font>
      <sz val="20"/>
      <color theme="4"/>
      <name val="Fighter"/>
      <family val="3"/>
    </font>
    <font>
      <b/>
      <u/>
      <sz val="14"/>
      <color rgb="FFFF0000"/>
      <name val="Fighter"/>
      <family val="3"/>
    </font>
    <font>
      <b/>
      <u/>
      <sz val="14"/>
      <name val="Fighter"/>
      <family val="3"/>
    </font>
    <font>
      <b/>
      <sz val="12"/>
      <name val="Fighter"/>
      <family val="3"/>
    </font>
    <font>
      <sz val="12"/>
      <color theme="1"/>
      <name val="Fighter"/>
      <family val="3"/>
    </font>
    <font>
      <b/>
      <sz val="14"/>
      <color theme="1"/>
      <name val="Fighter"/>
      <family val="3"/>
    </font>
    <font>
      <b/>
      <sz val="14"/>
      <color rgb="FFFF0000"/>
      <name val="Fighter"/>
      <family val="3"/>
    </font>
    <font>
      <vertAlign val="superscript"/>
      <sz val="12"/>
      <name val="Fighter"/>
      <family val="3"/>
    </font>
    <font>
      <sz val="10"/>
      <color rgb="FF000000"/>
      <name val="Fighter"/>
      <family val="3"/>
    </font>
    <font>
      <i/>
      <sz val="12"/>
      <color theme="0" tint="-0.499984740745262"/>
      <name val="Arial"/>
      <family val="2"/>
    </font>
    <font>
      <b/>
      <i/>
      <sz val="12"/>
      <color theme="0" tint="-0.499984740745262"/>
      <name val="Arial"/>
      <family val="2"/>
    </font>
    <font>
      <b/>
      <sz val="20"/>
      <name val="Fighter"/>
      <family val="3"/>
    </font>
  </fonts>
  <fills count="9">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rgb="FFFFFFBD"/>
        <bgColor indexed="64"/>
      </patternFill>
    </fill>
    <fill>
      <patternFill patternType="solid">
        <fgColor theme="0" tint="-4.9989318521683403E-2"/>
        <bgColor indexed="64"/>
      </patternFill>
    </fill>
    <fill>
      <patternFill patternType="solid">
        <fgColor rgb="FFA8D69C"/>
        <bgColor indexed="64"/>
      </patternFill>
    </fill>
    <fill>
      <patternFill patternType="solid">
        <fgColor theme="6" tint="0.39997558519241921"/>
        <bgColor indexed="64"/>
      </patternFill>
    </fill>
    <fill>
      <patternFill patternType="solid">
        <fgColor rgb="FF92D050"/>
        <bgColor indexed="64"/>
      </patternFill>
    </fill>
  </fills>
  <borders count="2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2" fillId="0" borderId="0"/>
    <xf numFmtId="43" fontId="22" fillId="0" borderId="0" applyFont="0" applyFill="0" applyBorder="0" applyAlignment="0" applyProtection="0"/>
    <xf numFmtId="0" fontId="1" fillId="0" borderId="0"/>
  </cellStyleXfs>
  <cellXfs count="198">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3" fontId="5" fillId="0" borderId="0" xfId="0" applyNumberFormat="1" applyFont="1" applyAlignment="1">
      <alignment horizontal="right"/>
    </xf>
    <xf numFmtId="0" fontId="11" fillId="0" borderId="0" xfId="1" applyFont="1" applyAlignment="1">
      <alignment vertical="top" wrapText="1"/>
    </xf>
    <xf numFmtId="0" fontId="12" fillId="0" borderId="0" xfId="0" applyFont="1" applyAlignment="1">
      <alignment horizontal="left" vertical="center"/>
    </xf>
    <xf numFmtId="0" fontId="12" fillId="0" borderId="0" xfId="0" applyFont="1"/>
    <xf numFmtId="0" fontId="15" fillId="0" borderId="0" xfId="0" applyFont="1"/>
    <xf numFmtId="0" fontId="14" fillId="0" borderId="0" xfId="0" applyFont="1"/>
    <xf numFmtId="0" fontId="16" fillId="0" borderId="0" xfId="0" applyFont="1"/>
    <xf numFmtId="0" fontId="15" fillId="0" borderId="0" xfId="0" applyFont="1" applyAlignment="1">
      <alignment horizontal="left"/>
    </xf>
    <xf numFmtId="4" fontId="16" fillId="0" borderId="0" xfId="0" applyNumberFormat="1" applyFont="1"/>
    <xf numFmtId="0" fontId="16" fillId="3" borderId="0" xfId="0" applyFont="1" applyFill="1"/>
    <xf numFmtId="0" fontId="13" fillId="0" borderId="0" xfId="0" applyFont="1"/>
    <xf numFmtId="0" fontId="19" fillId="0" borderId="0" xfId="0" applyFont="1"/>
    <xf numFmtId="0" fontId="18" fillId="0" borderId="0" xfId="0" applyFont="1"/>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left"/>
    </xf>
    <xf numFmtId="0" fontId="17" fillId="0" borderId="0" xfId="0" applyFont="1"/>
    <xf numFmtId="0" fontId="21" fillId="0" borderId="0" xfId="0" applyFont="1"/>
    <xf numFmtId="0" fontId="5" fillId="0" borderId="0" xfId="0" applyFont="1" applyAlignment="1">
      <alignment horizontal="left" vertical="top"/>
    </xf>
    <xf numFmtId="0" fontId="4" fillId="0" borderId="8" xfId="0" applyFont="1" applyBorder="1"/>
    <xf numFmtId="0" fontId="4" fillId="0" borderId="9" xfId="0" applyFont="1" applyBorder="1"/>
    <xf numFmtId="0" fontId="21" fillId="0" borderId="8" xfId="0" applyFont="1" applyBorder="1"/>
    <xf numFmtId="0" fontId="21" fillId="0" borderId="9" xfId="0" applyFont="1" applyBorder="1"/>
    <xf numFmtId="0" fontId="21" fillId="0" borderId="4" xfId="0" applyFont="1" applyBorder="1"/>
    <xf numFmtId="0" fontId="9" fillId="0" borderId="0" xfId="0" applyFont="1"/>
    <xf numFmtId="3" fontId="5" fillId="0" borderId="5" xfId="0" applyNumberFormat="1" applyFont="1" applyBorder="1" applyAlignment="1">
      <alignment horizontal="right"/>
    </xf>
    <xf numFmtId="0" fontId="5" fillId="0" borderId="5" xfId="0" applyFont="1" applyBorder="1"/>
    <xf numFmtId="0" fontId="5" fillId="0" borderId="0" xfId="0" applyFont="1" applyAlignment="1">
      <alignment wrapText="1"/>
    </xf>
    <xf numFmtId="49" fontId="4" fillId="0" borderId="9" xfId="0" applyNumberFormat="1" applyFont="1" applyBorder="1"/>
    <xf numFmtId="0" fontId="23" fillId="0" borderId="0" xfId="0" applyFont="1"/>
    <xf numFmtId="0" fontId="24" fillId="0" borderId="0" xfId="0" applyFont="1" applyAlignment="1">
      <alignment horizontal="left" vertical="top" wrapText="1"/>
    </xf>
    <xf numFmtId="0" fontId="24" fillId="0" borderId="0" xfId="0" applyFont="1"/>
    <xf numFmtId="0" fontId="5" fillId="0" borderId="0" xfId="0" applyFont="1" applyAlignment="1">
      <alignment vertical="center"/>
    </xf>
    <xf numFmtId="0" fontId="9" fillId="0" borderId="5" xfId="0" applyFont="1" applyBorder="1"/>
    <xf numFmtId="3" fontId="9" fillId="0" borderId="5" xfId="0" applyNumberFormat="1" applyFont="1" applyBorder="1" applyAlignment="1">
      <alignment horizontal="right"/>
    </xf>
    <xf numFmtId="1" fontId="5" fillId="0" borderId="0" xfId="0" applyNumberFormat="1" applyFont="1" applyAlignment="1">
      <alignment horizontal="left"/>
    </xf>
    <xf numFmtId="0" fontId="9" fillId="0" borderId="1" xfId="0" applyFont="1" applyBorder="1"/>
    <xf numFmtId="0" fontId="5" fillId="0" borderId="0" xfId="0" applyFont="1" applyAlignment="1">
      <alignment horizontal="left" indent="8"/>
    </xf>
    <xf numFmtId="0" fontId="9" fillId="0" borderId="1" xfId="0" applyFont="1" applyBorder="1" applyAlignment="1">
      <alignment horizontal="left"/>
    </xf>
    <xf numFmtId="0" fontId="5" fillId="0" borderId="0" xfId="0" applyFont="1" applyAlignment="1">
      <alignment horizontal="left" indent="4"/>
    </xf>
    <xf numFmtId="1" fontId="27" fillId="0" borderId="0" xfId="0" applyNumberFormat="1" applyFont="1" applyAlignment="1">
      <alignment horizontal="left" indent="1"/>
    </xf>
    <xf numFmtId="0" fontId="26" fillId="0" borderId="0" xfId="1" applyFont="1" applyAlignment="1">
      <alignment vertical="top" wrapText="1"/>
    </xf>
    <xf numFmtId="4" fontId="21" fillId="0" borderId="3" xfId="0" applyNumberFormat="1" applyFont="1" applyBorder="1" applyAlignment="1">
      <alignment horizontal="right" vertical="top"/>
    </xf>
    <xf numFmtId="0" fontId="4" fillId="0" borderId="0" xfId="0" applyFont="1"/>
    <xf numFmtId="14" fontId="21" fillId="0" borderId="0" xfId="0" applyNumberFormat="1" applyFont="1"/>
    <xf numFmtId="1" fontId="21" fillId="0" borderId="0" xfId="0" applyNumberFormat="1" applyFont="1" applyAlignment="1">
      <alignment horizontal="left"/>
    </xf>
    <xf numFmtId="1" fontId="21" fillId="0" borderId="0" xfId="0" applyNumberFormat="1" applyFont="1" applyAlignment="1">
      <alignment horizontal="center"/>
    </xf>
    <xf numFmtId="0" fontId="21" fillId="0" borderId="0" xfId="0" applyFont="1" applyAlignment="1">
      <alignment horizontal="center"/>
    </xf>
    <xf numFmtId="1" fontId="21" fillId="0" borderId="0" xfId="0" applyNumberFormat="1" applyFont="1" applyAlignment="1" applyProtection="1">
      <alignment horizontal="left"/>
      <protection locked="0"/>
    </xf>
    <xf numFmtId="1" fontId="21" fillId="0" borderId="0" xfId="0" applyNumberFormat="1" applyFont="1" applyAlignment="1" applyProtection="1">
      <alignment horizontal="center"/>
      <protection locked="0"/>
    </xf>
    <xf numFmtId="0" fontId="21" fillId="0" borderId="0" xfId="0" applyFont="1" applyProtection="1">
      <protection locked="0"/>
    </xf>
    <xf numFmtId="4" fontId="21" fillId="0" borderId="0" xfId="0" applyNumberFormat="1" applyFont="1" applyProtection="1">
      <protection locked="0"/>
    </xf>
    <xf numFmtId="4" fontId="21" fillId="0" borderId="0" xfId="0" applyNumberFormat="1" applyFont="1"/>
    <xf numFmtId="0" fontId="21" fillId="0" borderId="0" xfId="0" applyFont="1" applyAlignment="1" applyProtection="1">
      <alignment horizontal="center"/>
      <protection locked="0"/>
    </xf>
    <xf numFmtId="14" fontId="21" fillId="0" borderId="0" xfId="0" applyNumberFormat="1" applyFont="1" applyProtection="1">
      <protection locked="0"/>
    </xf>
    <xf numFmtId="3" fontId="21" fillId="0" borderId="0" xfId="0" applyNumberFormat="1" applyFont="1"/>
    <xf numFmtId="3" fontId="21" fillId="0" borderId="0" xfId="0" applyNumberFormat="1" applyFont="1" applyAlignment="1">
      <alignment horizontal="center"/>
    </xf>
    <xf numFmtId="3" fontId="21" fillId="3" borderId="0" xfId="0" applyNumberFormat="1" applyFont="1" applyFill="1" applyAlignment="1">
      <alignment horizontal="center"/>
    </xf>
    <xf numFmtId="0" fontId="25" fillId="0" borderId="0" xfId="0" applyFont="1" applyAlignment="1">
      <alignment horizontal="center"/>
    </xf>
    <xf numFmtId="0" fontId="24" fillId="0" borderId="0" xfId="0" applyFont="1" applyAlignment="1">
      <alignment horizontal="center"/>
    </xf>
    <xf numFmtId="0" fontId="24" fillId="0" borderId="0" xfId="0" applyFont="1" applyAlignment="1">
      <alignment horizontal="left"/>
    </xf>
    <xf numFmtId="0" fontId="24" fillId="0" borderId="0" xfId="0" applyFont="1" applyAlignment="1">
      <alignment horizontal="left" vertical="center"/>
    </xf>
    <xf numFmtId="0" fontId="24" fillId="0" borderId="0" xfId="0" applyFont="1" applyAlignment="1">
      <alignment vertical="center"/>
    </xf>
    <xf numFmtId="4" fontId="5" fillId="0" borderId="0" xfId="0" applyNumberFormat="1" applyFont="1" applyAlignment="1">
      <alignment horizontal="right"/>
    </xf>
    <xf numFmtId="4" fontId="9" fillId="0" borderId="5" xfId="0" applyNumberFormat="1" applyFont="1" applyBorder="1" applyAlignment="1">
      <alignment horizontal="right"/>
    </xf>
    <xf numFmtId="4" fontId="9" fillId="0" borderId="1" xfId="0" applyNumberFormat="1" applyFont="1" applyBorder="1" applyAlignment="1">
      <alignment horizontal="right"/>
    </xf>
    <xf numFmtId="4" fontId="5" fillId="0" borderId="5" xfId="0" applyNumberFormat="1" applyFont="1" applyBorder="1" applyAlignment="1">
      <alignment horizontal="right"/>
    </xf>
    <xf numFmtId="4" fontId="5" fillId="0" borderId="6" xfId="0" applyNumberFormat="1" applyFont="1" applyBorder="1" applyAlignment="1">
      <alignment horizontal="right"/>
    </xf>
    <xf numFmtId="4" fontId="27" fillId="0" borderId="0" xfId="0" applyNumberFormat="1" applyFont="1" applyAlignment="1">
      <alignment horizontal="left"/>
    </xf>
    <xf numFmtId="4" fontId="9" fillId="0" borderId="0" xfId="0" applyNumberFormat="1" applyFont="1" applyAlignment="1">
      <alignment horizontal="right"/>
    </xf>
    <xf numFmtId="4" fontId="5" fillId="0" borderId="0" xfId="0" applyNumberFormat="1" applyFont="1" applyAlignment="1">
      <alignment horizontal="left" wrapText="1"/>
    </xf>
    <xf numFmtId="4" fontId="26" fillId="0" borderId="0" xfId="1" applyNumberFormat="1" applyFont="1" applyAlignment="1">
      <alignment vertical="top" wrapText="1"/>
    </xf>
    <xf numFmtId="1" fontId="25" fillId="0" borderId="0" xfId="0" applyNumberFormat="1" applyFont="1" applyAlignment="1">
      <alignment horizontal="center" vertical="center"/>
    </xf>
    <xf numFmtId="0" fontId="5" fillId="0" borderId="0" xfId="0" applyFont="1" applyAlignment="1">
      <alignment horizontal="center"/>
    </xf>
    <xf numFmtId="0" fontId="5" fillId="0" borderId="0" xfId="0" applyFont="1" applyAlignment="1">
      <alignment vertical="top"/>
    </xf>
    <xf numFmtId="0" fontId="9" fillId="0" borderId="0" xfId="0" applyFont="1" applyAlignment="1">
      <alignment vertical="top"/>
    </xf>
    <xf numFmtId="0" fontId="7" fillId="0" borderId="0" xfId="0" applyFont="1" applyAlignment="1">
      <alignment horizontal="left" vertical="top" wrapText="1"/>
    </xf>
    <xf numFmtId="0" fontId="31" fillId="0" borderId="0" xfId="0" applyFont="1"/>
    <xf numFmtId="0" fontId="33" fillId="0" borderId="0" xfId="0" applyFont="1" applyAlignment="1">
      <alignment horizontal="center" vertical="top"/>
    </xf>
    <xf numFmtId="0" fontId="34" fillId="0" borderId="0" xfId="0" applyFont="1" applyAlignment="1">
      <alignment horizontal="left" vertical="center"/>
    </xf>
    <xf numFmtId="0" fontId="35" fillId="0" borderId="0" xfId="0" applyFont="1"/>
    <xf numFmtId="0" fontId="35" fillId="0" borderId="0" xfId="0" applyFont="1" applyAlignment="1">
      <alignment horizontal="left"/>
    </xf>
    <xf numFmtId="0" fontId="36" fillId="0" borderId="0" xfId="0" applyFont="1"/>
    <xf numFmtId="0" fontId="38" fillId="0" borderId="0" xfId="0" applyFont="1" applyAlignment="1">
      <alignment horizontal="center" vertical="center"/>
    </xf>
    <xf numFmtId="0" fontId="39" fillId="0" borderId="0" xfId="0" applyFont="1" applyAlignment="1">
      <alignment horizontal="left" vertical="center"/>
    </xf>
    <xf numFmtId="0" fontId="40"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top"/>
    </xf>
    <xf numFmtId="0" fontId="42" fillId="0" borderId="0" xfId="3" applyFont="1" applyAlignment="1">
      <alignment horizontal="left" vertical="top" wrapText="1"/>
    </xf>
    <xf numFmtId="0" fontId="43" fillId="0" borderId="0" xfId="3" applyFont="1"/>
    <xf numFmtId="0" fontId="11" fillId="0" borderId="0" xfId="3" applyFont="1"/>
    <xf numFmtId="0" fontId="42" fillId="0" borderId="0" xfId="3" applyFont="1"/>
    <xf numFmtId="0" fontId="12" fillId="0" borderId="0" xfId="0" applyFont="1" applyAlignment="1">
      <alignment vertical="top" wrapText="1"/>
    </xf>
    <xf numFmtId="0" fontId="10" fillId="0" borderId="0" xfId="3" applyFont="1" applyAlignment="1">
      <alignment vertical="top" wrapText="1"/>
    </xf>
    <xf numFmtId="0" fontId="31" fillId="0" borderId="0" xfId="0" applyFont="1" applyAlignment="1">
      <alignment horizontal="left" vertical="center" indent="4"/>
    </xf>
    <xf numFmtId="0" fontId="46" fillId="0" borderId="0" xfId="0" applyFont="1" applyAlignment="1">
      <alignment horizontal="left" vertical="center" indent="4"/>
    </xf>
    <xf numFmtId="0" fontId="10" fillId="0" borderId="0" xfId="3" applyFont="1" applyAlignment="1">
      <alignment wrapText="1"/>
    </xf>
    <xf numFmtId="0" fontId="29" fillId="0" borderId="0" xfId="3" applyFont="1"/>
    <xf numFmtId="1" fontId="33" fillId="0" borderId="0" xfId="0" applyNumberFormat="1" applyFont="1" applyAlignment="1">
      <alignment horizontal="center" vertical="center"/>
    </xf>
    <xf numFmtId="0" fontId="32" fillId="0" borderId="0" xfId="0" applyFont="1" applyAlignment="1">
      <alignment vertical="top" wrapText="1"/>
    </xf>
    <xf numFmtId="0" fontId="0" fillId="0" borderId="0" xfId="0" applyAlignment="1">
      <alignment vertical="top" wrapText="1"/>
    </xf>
    <xf numFmtId="3" fontId="4" fillId="4" borderId="14" xfId="0" applyNumberFormat="1" applyFont="1" applyFill="1" applyBorder="1"/>
    <xf numFmtId="1" fontId="4" fillId="6" borderId="11" xfId="0" applyNumberFormat="1" applyFont="1" applyFill="1" applyBorder="1" applyAlignment="1" applyProtection="1">
      <alignment horizontal="left"/>
      <protection locked="0"/>
    </xf>
    <xf numFmtId="0" fontId="4" fillId="6" borderId="11" xfId="0" applyFont="1" applyFill="1" applyBorder="1" applyProtection="1">
      <protection locked="0"/>
    </xf>
    <xf numFmtId="4" fontId="4" fillId="6" borderId="11" xfId="0" applyNumberFormat="1" applyFont="1" applyFill="1" applyBorder="1" applyProtection="1">
      <protection locked="0"/>
    </xf>
    <xf numFmtId="0" fontId="4" fillId="6" borderId="12" xfId="0" applyFont="1" applyFill="1" applyBorder="1" applyAlignment="1" applyProtection="1">
      <alignment horizontal="left"/>
      <protection locked="0"/>
    </xf>
    <xf numFmtId="0" fontId="4" fillId="2" borderId="7" xfId="0" applyFont="1" applyFill="1" applyBorder="1" applyAlignment="1">
      <alignment vertical="top"/>
    </xf>
    <xf numFmtId="4" fontId="21" fillId="0" borderId="0" xfId="0" applyNumberFormat="1" applyFont="1" applyAlignment="1">
      <alignment horizontal="right" vertical="top"/>
    </xf>
    <xf numFmtId="0" fontId="4" fillId="2" borderId="15" xfId="0" applyFont="1" applyFill="1" applyBorder="1" applyAlignment="1">
      <alignment horizontal="left" vertical="top"/>
    </xf>
    <xf numFmtId="0" fontId="4" fillId="2" borderId="16" xfId="0" applyFont="1" applyFill="1" applyBorder="1" applyAlignment="1">
      <alignment vertical="top"/>
    </xf>
    <xf numFmtId="0" fontId="4" fillId="2" borderId="13" xfId="0" applyFont="1" applyFill="1" applyBorder="1" applyAlignment="1">
      <alignment vertical="top"/>
    </xf>
    <xf numFmtId="0" fontId="4" fillId="0" borderId="0" xfId="0" applyFont="1" applyAlignment="1">
      <alignment horizontal="left" vertical="top"/>
    </xf>
    <xf numFmtId="4" fontId="21" fillId="0" borderId="17" xfId="0" applyNumberFormat="1" applyFont="1" applyBorder="1" applyAlignment="1">
      <alignment vertical="top"/>
    </xf>
    <xf numFmtId="4" fontId="21" fillId="0" borderId="18" xfId="0" applyNumberFormat="1" applyFont="1" applyBorder="1" applyAlignment="1">
      <alignment vertical="top"/>
    </xf>
    <xf numFmtId="4" fontId="21" fillId="0" borderId="19" xfId="0" applyNumberFormat="1" applyFont="1" applyBorder="1" applyAlignment="1">
      <alignment vertical="top"/>
    </xf>
    <xf numFmtId="0" fontId="4" fillId="2" borderId="7" xfId="0" applyFont="1" applyFill="1" applyBorder="1" applyAlignment="1">
      <alignment horizontal="left"/>
    </xf>
    <xf numFmtId="4" fontId="4" fillId="2" borderId="13" xfId="0" applyNumberFormat="1" applyFont="1" applyFill="1" applyBorder="1"/>
    <xf numFmtId="4" fontId="21" fillId="0" borderId="17" xfId="0" applyNumberFormat="1" applyFont="1" applyBorder="1"/>
    <xf numFmtId="4" fontId="21" fillId="0" borderId="19" xfId="0" applyNumberFormat="1" applyFont="1" applyBorder="1"/>
    <xf numFmtId="4" fontId="4" fillId="2" borderId="20" xfId="0" applyNumberFormat="1" applyFont="1" applyFill="1" applyBorder="1" applyAlignment="1">
      <alignment horizontal="left"/>
    </xf>
    <xf numFmtId="4" fontId="21" fillId="0" borderId="21" xfId="0" applyNumberFormat="1" applyFont="1" applyBorder="1"/>
    <xf numFmtId="43" fontId="5" fillId="0" borderId="0" xfId="2" applyFont="1" applyAlignment="1">
      <alignment horizontal="right"/>
    </xf>
    <xf numFmtId="0" fontId="5" fillId="7" borderId="2" xfId="0" applyFont="1" applyFill="1" applyBorder="1" applyAlignment="1" applyProtection="1">
      <alignment horizontal="left"/>
      <protection locked="0"/>
    </xf>
    <xf numFmtId="1" fontId="5" fillId="7" borderId="2" xfId="0" applyNumberFormat="1" applyFont="1" applyFill="1" applyBorder="1" applyAlignment="1" applyProtection="1">
      <alignment horizontal="left"/>
      <protection locked="0"/>
    </xf>
    <xf numFmtId="4" fontId="5" fillId="7" borderId="2" xfId="0" applyNumberFormat="1" applyFont="1" applyFill="1" applyBorder="1" applyAlignment="1" applyProtection="1">
      <alignment horizontal="left"/>
      <protection locked="0"/>
    </xf>
    <xf numFmtId="49" fontId="5" fillId="7" borderId="2" xfId="0" applyNumberFormat="1" applyFont="1" applyFill="1" applyBorder="1" applyAlignment="1" applyProtection="1">
      <alignment horizontal="left"/>
      <protection locked="0"/>
    </xf>
    <xf numFmtId="0" fontId="24" fillId="7" borderId="2" xfId="0" applyFont="1" applyFill="1" applyBorder="1" applyAlignment="1" applyProtection="1">
      <alignment horizontal="left" vertical="top" wrapText="1"/>
      <protection locked="0"/>
    </xf>
    <xf numFmtId="43" fontId="24" fillId="7" borderId="2" xfId="2" applyFont="1" applyFill="1" applyBorder="1" applyAlignment="1" applyProtection="1">
      <alignment horizontal="right" vertical="top" wrapText="1"/>
      <protection locked="0"/>
    </xf>
    <xf numFmtId="3" fontId="5" fillId="0" borderId="2" xfId="0" applyNumberFormat="1" applyFont="1" applyBorder="1" applyAlignment="1">
      <alignment horizontal="center"/>
    </xf>
    <xf numFmtId="14" fontId="5" fillId="0" borderId="2" xfId="0" applyNumberFormat="1" applyFont="1" applyBorder="1" applyProtection="1">
      <protection locked="0"/>
    </xf>
    <xf numFmtId="1" fontId="5" fillId="0" borderId="2" xfId="0" applyNumberFormat="1" applyFont="1" applyBorder="1" applyAlignment="1" applyProtection="1">
      <alignment horizontal="left"/>
      <protection locked="0"/>
    </xf>
    <xf numFmtId="1" fontId="5" fillId="0" borderId="2" xfId="0" applyNumberFormat="1" applyFont="1" applyBorder="1" applyAlignment="1" applyProtection="1">
      <alignment horizontal="center"/>
      <protection locked="0"/>
    </xf>
    <xf numFmtId="0" fontId="5" fillId="0" borderId="2" xfId="0" applyFont="1" applyBorder="1" applyProtection="1">
      <protection locked="0"/>
    </xf>
    <xf numFmtId="4" fontId="5" fillId="0" borderId="2" xfId="0" applyNumberFormat="1" applyFont="1" applyBorder="1" applyProtection="1">
      <protection locked="0"/>
    </xf>
    <xf numFmtId="0" fontId="5" fillId="0" borderId="2" xfId="0" applyFont="1" applyBorder="1" applyAlignment="1" applyProtection="1">
      <alignment horizontal="center" vertical="center"/>
      <protection locked="0"/>
    </xf>
    <xf numFmtId="14" fontId="5" fillId="0" borderId="2" xfId="0" applyNumberFormat="1" applyFont="1" applyBorder="1" applyAlignment="1" applyProtection="1">
      <alignment horizontal="left"/>
      <protection locked="0"/>
    </xf>
    <xf numFmtId="0" fontId="5" fillId="0" borderId="2" xfId="0" applyFont="1" applyBorder="1" applyAlignment="1" applyProtection="1">
      <alignment horizontal="center"/>
      <protection locked="0"/>
    </xf>
    <xf numFmtId="3" fontId="5" fillId="0" borderId="2" xfId="0" applyNumberFormat="1" applyFont="1" applyBorder="1" applyAlignment="1" applyProtection="1">
      <alignment horizontal="center"/>
      <protection locked="0"/>
    </xf>
    <xf numFmtId="3" fontId="5" fillId="0" borderId="22" xfId="0" applyNumberFormat="1" applyFont="1" applyBorder="1" applyAlignment="1">
      <alignment horizontal="center"/>
    </xf>
    <xf numFmtId="14" fontId="5" fillId="0" borderId="22" xfId="0" applyNumberFormat="1" applyFont="1" applyBorder="1" applyProtection="1">
      <protection locked="0"/>
    </xf>
    <xf numFmtId="1" fontId="5" fillId="0" borderId="22" xfId="0" applyNumberFormat="1" applyFont="1" applyBorder="1" applyAlignment="1" applyProtection="1">
      <alignment horizontal="left"/>
      <protection locked="0"/>
    </xf>
    <xf numFmtId="1" fontId="5" fillId="0" borderId="22" xfId="0" applyNumberFormat="1" applyFont="1" applyBorder="1" applyAlignment="1" applyProtection="1">
      <alignment horizontal="center"/>
      <protection locked="0"/>
    </xf>
    <xf numFmtId="0" fontId="5" fillId="0" borderId="22" xfId="0" applyFont="1" applyBorder="1" applyProtection="1">
      <protection locked="0"/>
    </xf>
    <xf numFmtId="4" fontId="5" fillId="0" borderId="22" xfId="0" applyNumberFormat="1" applyFont="1" applyBorder="1" applyProtection="1">
      <protection locked="0"/>
    </xf>
    <xf numFmtId="0" fontId="5" fillId="0" borderId="22" xfId="0" applyFont="1" applyBorder="1" applyAlignment="1" applyProtection="1">
      <alignment horizontal="center" vertical="center"/>
      <protection locked="0"/>
    </xf>
    <xf numFmtId="14" fontId="47" fillId="5" borderId="23" xfId="0" applyNumberFormat="1" applyFont="1" applyFill="1" applyBorder="1" applyAlignment="1">
      <alignment vertical="top" wrapText="1"/>
    </xf>
    <xf numFmtId="1" fontId="47" fillId="5" borderId="24" xfId="0" applyNumberFormat="1" applyFont="1" applyFill="1" applyBorder="1" applyAlignment="1">
      <alignment horizontal="left"/>
    </xf>
    <xf numFmtId="1" fontId="47" fillId="5" borderId="24" xfId="0" applyNumberFormat="1" applyFont="1" applyFill="1" applyBorder="1" applyAlignment="1">
      <alignment horizontal="left" vertical="top" wrapText="1"/>
    </xf>
    <xf numFmtId="0" fontId="47" fillId="5" borderId="24" xfId="0" applyFont="1" applyFill="1" applyBorder="1"/>
    <xf numFmtId="0" fontId="47" fillId="5" borderId="24" xfId="0" applyFont="1" applyFill="1" applyBorder="1" applyAlignment="1">
      <alignment horizontal="left" vertical="top" wrapText="1"/>
    </xf>
    <xf numFmtId="4" fontId="47" fillId="5" borderId="24" xfId="0" applyNumberFormat="1" applyFont="1" applyFill="1" applyBorder="1"/>
    <xf numFmtId="0" fontId="47" fillId="5" borderId="25" xfId="0" applyFont="1" applyFill="1" applyBorder="1" applyAlignment="1">
      <alignment horizontal="left" vertical="top" wrapText="1"/>
    </xf>
    <xf numFmtId="14" fontId="4" fillId="8" borderId="10" xfId="0" applyNumberFormat="1" applyFont="1" applyFill="1" applyBorder="1" applyProtection="1">
      <protection locked="0"/>
    </xf>
    <xf numFmtId="0" fontId="12" fillId="0" borderId="0" xfId="0" applyFont="1" applyAlignment="1">
      <alignment horizontal="left" vertical="top" wrapText="1"/>
    </xf>
    <xf numFmtId="0" fontId="42" fillId="0" borderId="0" xfId="3" applyFont="1" applyAlignment="1">
      <alignment horizontal="left" vertical="top" wrapText="1"/>
    </xf>
    <xf numFmtId="0" fontId="44" fillId="0" borderId="0" xfId="0" applyFont="1" applyAlignment="1">
      <alignment horizontal="left" vertical="top" wrapText="1"/>
    </xf>
    <xf numFmtId="0" fontId="16" fillId="0" borderId="0" xfId="0" applyFont="1" applyAlignment="1">
      <alignment horizontal="left" vertical="top" wrapText="1"/>
    </xf>
    <xf numFmtId="0" fontId="49"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left" vertical="top" wrapText="1"/>
    </xf>
    <xf numFmtId="0" fontId="41" fillId="0" borderId="0" xfId="0" applyFont="1" applyAlignment="1">
      <alignment horizontal="left" vertical="top" wrapText="1"/>
    </xf>
    <xf numFmtId="0" fontId="12" fillId="0" borderId="0" xfId="0" applyFont="1" applyAlignment="1">
      <alignment horizontal="left" vertical="top" wrapText="1" indent="2"/>
    </xf>
    <xf numFmtId="0" fontId="16" fillId="0" borderId="0" xfId="0" applyFont="1" applyAlignment="1">
      <alignment horizontal="left" vertical="top" wrapText="1" indent="2"/>
    </xf>
    <xf numFmtId="0" fontId="42" fillId="0" borderId="0" xfId="0" applyFont="1" applyAlignment="1">
      <alignment horizontal="left" vertical="top" wrapText="1" indent="2"/>
    </xf>
    <xf numFmtId="0" fontId="14" fillId="0" borderId="0" xfId="0" applyFont="1" applyAlignment="1">
      <alignment vertical="top" wrapText="1"/>
    </xf>
    <xf numFmtId="0" fontId="43" fillId="0" borderId="0" xfId="3" applyFont="1" applyAlignment="1">
      <alignment horizontal="left" vertical="top" wrapText="1"/>
    </xf>
    <xf numFmtId="0" fontId="12" fillId="0" borderId="0" xfId="3" applyFont="1" applyAlignment="1">
      <alignment horizontal="left" vertical="top" wrapText="1"/>
    </xf>
    <xf numFmtId="0" fontId="39" fillId="0" borderId="0" xfId="0" applyFont="1" applyAlignment="1">
      <alignment horizontal="left" vertical="center" wrapText="1"/>
    </xf>
    <xf numFmtId="0" fontId="14" fillId="0" borderId="0" xfId="0" applyFont="1" applyAlignment="1">
      <alignment horizontal="left" vertical="center" wrapText="1"/>
    </xf>
    <xf numFmtId="0" fontId="41" fillId="0" borderId="0" xfId="0" applyFont="1" applyAlignment="1">
      <alignment horizontal="left" vertical="top" wrapText="1" indent="2"/>
    </xf>
    <xf numFmtId="0" fontId="12" fillId="0" borderId="0" xfId="0" applyFont="1" applyAlignment="1">
      <alignment vertical="top" wrapText="1"/>
    </xf>
    <xf numFmtId="0" fontId="16" fillId="0" borderId="0" xfId="0" applyFont="1" applyAlignment="1">
      <alignment vertical="top" wrapText="1"/>
    </xf>
    <xf numFmtId="0" fontId="41" fillId="0" borderId="0" xfId="0" applyFont="1" applyAlignment="1">
      <alignment vertical="top" wrapText="1"/>
    </xf>
    <xf numFmtId="0" fontId="24" fillId="4" borderId="0" xfId="0" applyFont="1" applyFill="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center" vertical="top"/>
    </xf>
    <xf numFmtId="0" fontId="30" fillId="0" borderId="0" xfId="0" applyFont="1" applyAlignment="1">
      <alignment horizontal="left" vertical="top" wrapText="1"/>
    </xf>
    <xf numFmtId="0" fontId="37" fillId="0" borderId="0" xfId="0" applyFont="1" applyAlignment="1">
      <alignment horizontal="left" wrapText="1"/>
    </xf>
    <xf numFmtId="0" fontId="32" fillId="0" borderId="0" xfId="0" applyFont="1" applyAlignment="1">
      <alignment vertical="top" wrapText="1"/>
    </xf>
    <xf numFmtId="0" fontId="0" fillId="0" borderId="0" xfId="0" applyAlignment="1">
      <alignment vertical="top" wrapText="1"/>
    </xf>
    <xf numFmtId="1" fontId="25" fillId="0" borderId="0" xfId="0" applyNumberFormat="1" applyFont="1" applyAlignment="1">
      <alignment horizontal="center" vertical="center"/>
    </xf>
    <xf numFmtId="0" fontId="28" fillId="0" borderId="0" xfId="1" applyFont="1" applyAlignment="1">
      <alignment horizontal="left" vertical="top" wrapText="1"/>
    </xf>
    <xf numFmtId="43" fontId="27" fillId="0" borderId="0" xfId="2" applyFont="1" applyAlignment="1">
      <alignment horizontal="left"/>
    </xf>
    <xf numFmtId="0" fontId="9" fillId="0" borderId="0" xfId="0" applyFont="1" applyAlignment="1">
      <alignment horizontal="left"/>
    </xf>
    <xf numFmtId="1" fontId="33" fillId="0" borderId="0" xfId="0" applyNumberFormat="1" applyFont="1" applyAlignment="1">
      <alignment horizontal="center" vertical="center"/>
    </xf>
    <xf numFmtId="0" fontId="8" fillId="0" borderId="0" xfId="0" applyFont="1" applyAlignment="1">
      <alignment horizontal="center" vertical="center"/>
    </xf>
    <xf numFmtId="1" fontId="8" fillId="0" borderId="0" xfId="0" applyNumberFormat="1" applyFont="1" applyAlignment="1">
      <alignment horizontal="center"/>
    </xf>
    <xf numFmtId="0" fontId="5" fillId="0" borderId="0" xfId="0" applyFont="1" applyAlignment="1">
      <alignment horizontal="center"/>
    </xf>
    <xf numFmtId="49" fontId="18" fillId="0" borderId="0" xfId="0" applyNumberFormat="1" applyFont="1" applyAlignment="1">
      <alignment horizontal="left" vertical="center"/>
    </xf>
    <xf numFmtId="49" fontId="18" fillId="0" borderId="0" xfId="0" applyNumberFormat="1" applyFont="1" applyAlignment="1">
      <alignment horizontal="left"/>
    </xf>
  </cellXfs>
  <cellStyles count="4">
    <cellStyle name="Komma" xfId="2" builtinId="3"/>
    <cellStyle name="Normal" xfId="0" builtinId="0"/>
    <cellStyle name="Normal 2" xfId="1" xr:uid="{00000000-0005-0000-0000-000001000000}"/>
    <cellStyle name="Normal 2 2" xfId="3" xr:uid="{7BB2865E-1D92-46CE-A922-EBC2A3D062E9}"/>
  </cellStyles>
  <dxfs count="0"/>
  <tableStyles count="0" defaultTableStyle="TableStyleMedium9" defaultPivotStyle="PivotStyleLight16"/>
  <colors>
    <mruColors>
      <color rgb="FFFFFFBD"/>
      <color rgb="FFA8D69C"/>
      <color rgb="FFF1F5F9"/>
      <color rgb="FFEAEAEA"/>
      <color rgb="FFA3FFCD"/>
      <color rgb="FFFFBDBD"/>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03ED0-E48C-4E5C-BE80-79F295AC7BE6}">
  <sheetPr codeName="Ark2">
    <tabColor rgb="FFFFFFBD"/>
  </sheetPr>
  <dimension ref="B1:N62"/>
  <sheetViews>
    <sheetView zoomScaleNormal="100" zoomScalePageLayoutView="70" workbookViewId="0">
      <selection activeCell="B24" sqref="B24:C24"/>
    </sheetView>
  </sheetViews>
  <sheetFormatPr defaultColWidth="9.140625" defaultRowHeight="15" x14ac:dyDescent="0.2"/>
  <cols>
    <col min="1" max="1" width="8" style="8" customWidth="1"/>
    <col min="2" max="2" width="43.7109375" style="8" customWidth="1"/>
    <col min="3" max="3" width="44.85546875" style="8" customWidth="1"/>
    <col min="4" max="16384" width="9.140625" style="8"/>
  </cols>
  <sheetData>
    <row r="1" spans="2:3" ht="38.25" customHeight="1" x14ac:dyDescent="0.2">
      <c r="B1" s="163" t="s">
        <v>84</v>
      </c>
      <c r="C1" s="163"/>
    </row>
    <row r="2" spans="2:3" ht="17.100000000000001" customHeight="1" x14ac:dyDescent="0.2">
      <c r="B2" s="90" t="s">
        <v>0</v>
      </c>
      <c r="C2" s="89"/>
    </row>
    <row r="3" spans="2:3" ht="17.100000000000001" customHeight="1" x14ac:dyDescent="0.2">
      <c r="B3" s="91"/>
      <c r="C3" s="89"/>
    </row>
    <row r="4" spans="2:3" ht="21" customHeight="1" x14ac:dyDescent="0.2">
      <c r="B4" s="164" t="s">
        <v>86</v>
      </c>
      <c r="C4" s="164"/>
    </row>
    <row r="5" spans="2:3" s="93" customFormat="1" ht="36.6" customHeight="1" x14ac:dyDescent="0.2">
      <c r="B5" s="159" t="s">
        <v>87</v>
      </c>
      <c r="C5" s="159"/>
    </row>
    <row r="6" spans="2:3" s="93" customFormat="1" ht="36.6" customHeight="1" x14ac:dyDescent="0.2">
      <c r="B6" s="159" t="s">
        <v>134</v>
      </c>
      <c r="C6" s="159"/>
    </row>
    <row r="7" spans="2:3" s="93" customFormat="1" x14ac:dyDescent="0.2">
      <c r="B7" s="92"/>
      <c r="C7" s="92"/>
    </row>
    <row r="8" spans="2:3" s="7" customFormat="1" ht="17.25" customHeight="1" x14ac:dyDescent="0.2">
      <c r="B8" s="165" t="s">
        <v>78</v>
      </c>
      <c r="C8" s="165"/>
    </row>
    <row r="9" spans="2:3" s="7" customFormat="1" ht="48.6" customHeight="1" x14ac:dyDescent="0.2">
      <c r="B9" s="159" t="s">
        <v>88</v>
      </c>
      <c r="C9" s="166"/>
    </row>
    <row r="10" spans="2:3" s="7" customFormat="1" ht="48" customHeight="1" x14ac:dyDescent="0.2">
      <c r="B10" s="167" t="s">
        <v>89</v>
      </c>
      <c r="C10" s="168"/>
    </row>
    <row r="11" spans="2:3" s="7" customFormat="1" ht="46.5" customHeight="1" x14ac:dyDescent="0.2">
      <c r="B11" s="169" t="s">
        <v>90</v>
      </c>
      <c r="C11" s="169"/>
    </row>
    <row r="12" spans="2:3" s="7" customFormat="1" ht="108.75" customHeight="1" x14ac:dyDescent="0.2">
      <c r="B12" s="167" t="s">
        <v>133</v>
      </c>
      <c r="C12" s="167"/>
    </row>
    <row r="13" spans="2:3" s="7" customFormat="1" ht="62.25" customHeight="1" x14ac:dyDescent="0.2">
      <c r="B13" s="167" t="s">
        <v>91</v>
      </c>
      <c r="C13" s="167"/>
    </row>
    <row r="14" spans="2:3" s="7" customFormat="1" x14ac:dyDescent="0.2">
      <c r="B14" s="92"/>
      <c r="C14" s="92"/>
    </row>
    <row r="15" spans="2:3" s="7" customFormat="1" ht="18" x14ac:dyDescent="0.2">
      <c r="B15" s="170" t="s">
        <v>11</v>
      </c>
      <c r="C15" s="170"/>
    </row>
    <row r="16" spans="2:3" s="7" customFormat="1" ht="35.1" customHeight="1" x14ac:dyDescent="0.2">
      <c r="B16" s="160" t="s">
        <v>92</v>
      </c>
      <c r="C16" s="160"/>
    </row>
    <row r="17" spans="2:4" s="7" customFormat="1" ht="49.5" customHeight="1" x14ac:dyDescent="0.2">
      <c r="B17" s="160" t="s">
        <v>93</v>
      </c>
      <c r="C17" s="162"/>
    </row>
    <row r="18" spans="2:4" s="7" customFormat="1" ht="16.5" customHeight="1" x14ac:dyDescent="0.2">
      <c r="B18" s="94"/>
      <c r="C18" s="94"/>
    </row>
    <row r="19" spans="2:4" s="7" customFormat="1" ht="18" x14ac:dyDescent="0.2">
      <c r="B19" s="171" t="s">
        <v>94</v>
      </c>
      <c r="C19" s="171"/>
    </row>
    <row r="20" spans="2:4" s="7" customFormat="1" ht="47.25" customHeight="1" x14ac:dyDescent="0.2">
      <c r="B20" s="172" t="s">
        <v>95</v>
      </c>
      <c r="C20" s="172"/>
    </row>
    <row r="21" spans="2:4" s="7" customFormat="1" ht="50.45" customHeight="1" x14ac:dyDescent="0.2">
      <c r="B21" s="160" t="s">
        <v>96</v>
      </c>
      <c r="C21" s="160"/>
    </row>
    <row r="22" spans="2:4" s="7" customFormat="1" ht="15.95" customHeight="1" x14ac:dyDescent="0.2">
      <c r="B22" s="94"/>
      <c r="C22" s="94"/>
    </row>
    <row r="23" spans="2:4" s="7" customFormat="1" ht="18" x14ac:dyDescent="0.25">
      <c r="B23" s="95" t="s">
        <v>12</v>
      </c>
      <c r="C23" s="96"/>
    </row>
    <row r="24" spans="2:4" s="7" customFormat="1" ht="65.25" customHeight="1" x14ac:dyDescent="0.2">
      <c r="B24" s="159" t="s">
        <v>142</v>
      </c>
      <c r="C24" s="159"/>
    </row>
    <row r="25" spans="2:4" s="7" customFormat="1" ht="57.75" customHeight="1" x14ac:dyDescent="0.2">
      <c r="B25" s="97"/>
      <c r="C25" s="96"/>
    </row>
    <row r="26" spans="2:4" s="7" customFormat="1" ht="18" x14ac:dyDescent="0.2">
      <c r="B26" s="173" t="s">
        <v>97</v>
      </c>
      <c r="C26" s="173"/>
    </row>
    <row r="27" spans="2:4" s="7" customFormat="1" x14ac:dyDescent="0.2"/>
    <row r="28" spans="2:4" s="7" customFormat="1" ht="18" x14ac:dyDescent="0.2">
      <c r="B28" s="174" t="s">
        <v>98</v>
      </c>
      <c r="C28" s="174"/>
    </row>
    <row r="29" spans="2:4" s="7" customFormat="1" ht="52.5" customHeight="1" x14ac:dyDescent="0.2">
      <c r="B29" s="159" t="s">
        <v>99</v>
      </c>
      <c r="C29" s="162"/>
    </row>
    <row r="30" spans="2:4" s="7" customFormat="1" ht="90" customHeight="1" x14ac:dyDescent="0.2">
      <c r="B30" s="159" t="s">
        <v>100</v>
      </c>
      <c r="C30" s="162"/>
    </row>
    <row r="31" spans="2:4" s="7" customFormat="1" ht="161.25" customHeight="1" x14ac:dyDescent="0.2">
      <c r="B31" s="159" t="s">
        <v>101</v>
      </c>
      <c r="C31" s="162"/>
    </row>
    <row r="32" spans="2:4" s="7" customFormat="1" ht="149.25" customHeight="1" x14ac:dyDescent="0.2">
      <c r="B32" s="167" t="s">
        <v>118</v>
      </c>
      <c r="C32" s="167"/>
      <c r="D32" s="85"/>
    </row>
    <row r="33" spans="2:10" s="7" customFormat="1" ht="178.5" customHeight="1" x14ac:dyDescent="0.2">
      <c r="B33" s="167" t="s">
        <v>119</v>
      </c>
      <c r="C33" s="167"/>
      <c r="D33" s="85"/>
    </row>
    <row r="34" spans="2:10" ht="126.75" customHeight="1" x14ac:dyDescent="0.2">
      <c r="B34" s="167" t="s">
        <v>102</v>
      </c>
      <c r="C34" s="167"/>
      <c r="D34" s="11"/>
      <c r="E34" s="11"/>
      <c r="F34" s="11"/>
      <c r="G34" s="11"/>
      <c r="H34" s="11"/>
      <c r="I34" s="11"/>
      <c r="J34" s="11"/>
    </row>
    <row r="35" spans="2:10" ht="55.5" customHeight="1" x14ac:dyDescent="0.2">
      <c r="B35" s="176" t="s">
        <v>103</v>
      </c>
      <c r="C35" s="177"/>
      <c r="D35" s="11"/>
      <c r="E35" s="11"/>
      <c r="F35" s="11"/>
      <c r="G35" s="11"/>
      <c r="H35" s="11"/>
      <c r="I35" s="11"/>
      <c r="J35" s="11"/>
    </row>
    <row r="36" spans="2:10" ht="87.75" customHeight="1" x14ac:dyDescent="0.2">
      <c r="B36" s="176" t="s">
        <v>104</v>
      </c>
      <c r="C36" s="177"/>
      <c r="D36" s="11"/>
      <c r="E36" s="11"/>
      <c r="F36" s="11"/>
      <c r="G36" s="11"/>
      <c r="H36" s="11"/>
      <c r="I36" s="11"/>
      <c r="J36" s="11"/>
    </row>
    <row r="37" spans="2:10" ht="75.75" customHeight="1" x14ac:dyDescent="0.2">
      <c r="B37" s="159" t="s">
        <v>105</v>
      </c>
      <c r="C37" s="162"/>
      <c r="D37" s="11"/>
      <c r="E37" s="11"/>
      <c r="F37" s="11"/>
      <c r="G37" s="11"/>
      <c r="H37" s="11"/>
      <c r="I37" s="11"/>
      <c r="J37" s="11"/>
    </row>
    <row r="38" spans="2:10" ht="37.5" customHeight="1" x14ac:dyDescent="0.2">
      <c r="B38" s="159" t="s">
        <v>106</v>
      </c>
      <c r="C38" s="162"/>
      <c r="D38" s="11"/>
      <c r="E38" s="11"/>
      <c r="F38" s="11"/>
      <c r="G38" s="11"/>
      <c r="H38" s="11"/>
      <c r="I38" s="11"/>
      <c r="J38" s="11"/>
    </row>
    <row r="39" spans="2:10" x14ac:dyDescent="0.2">
      <c r="B39" s="98"/>
      <c r="C39" s="98"/>
      <c r="D39" s="11"/>
      <c r="E39" s="11"/>
      <c r="F39" s="11"/>
      <c r="G39" s="11"/>
      <c r="H39" s="11"/>
      <c r="I39" s="11"/>
      <c r="J39" s="11"/>
    </row>
    <row r="40" spans="2:10" ht="18" x14ac:dyDescent="0.2">
      <c r="B40" s="165" t="s">
        <v>107</v>
      </c>
      <c r="C40" s="165"/>
      <c r="D40" s="11"/>
      <c r="E40" s="11"/>
      <c r="F40" s="11"/>
      <c r="G40" s="11"/>
      <c r="H40" s="11"/>
      <c r="I40" s="11"/>
      <c r="J40" s="11"/>
    </row>
    <row r="41" spans="2:10" ht="47.25" customHeight="1" x14ac:dyDescent="0.2">
      <c r="B41" s="178" t="s">
        <v>108</v>
      </c>
      <c r="C41" s="176"/>
      <c r="D41" s="11"/>
      <c r="E41" s="11"/>
      <c r="F41" s="11"/>
      <c r="G41" s="11"/>
      <c r="H41" s="11"/>
      <c r="I41" s="11"/>
      <c r="J41" s="11"/>
    </row>
    <row r="42" spans="2:10" ht="46.5" customHeight="1" x14ac:dyDescent="0.2">
      <c r="B42" s="178" t="s">
        <v>109</v>
      </c>
      <c r="C42" s="176"/>
      <c r="D42" s="11"/>
      <c r="E42" s="11"/>
      <c r="F42" s="11"/>
      <c r="G42" s="11"/>
      <c r="H42" s="11"/>
      <c r="I42" s="11"/>
      <c r="J42" s="11"/>
    </row>
    <row r="43" spans="2:10" ht="93" customHeight="1" x14ac:dyDescent="0.2">
      <c r="B43" s="178" t="s">
        <v>135</v>
      </c>
      <c r="C43" s="176"/>
      <c r="D43" s="11"/>
      <c r="E43" s="11"/>
      <c r="F43" s="11"/>
      <c r="G43" s="11"/>
      <c r="H43" s="11"/>
      <c r="I43" s="11"/>
      <c r="J43" s="11"/>
    </row>
    <row r="44" spans="2:10" ht="53.25" customHeight="1" x14ac:dyDescent="0.2">
      <c r="B44" s="178" t="s">
        <v>110</v>
      </c>
      <c r="C44" s="176"/>
      <c r="D44" s="11"/>
      <c r="E44" s="11"/>
      <c r="F44" s="11"/>
      <c r="G44" s="11"/>
      <c r="H44" s="11"/>
      <c r="I44" s="11"/>
      <c r="J44" s="11"/>
    </row>
    <row r="45" spans="2:10" ht="53.25" customHeight="1" x14ac:dyDescent="0.2">
      <c r="B45" s="178" t="s">
        <v>111</v>
      </c>
      <c r="C45" s="178"/>
      <c r="D45" s="11"/>
      <c r="E45" s="11"/>
      <c r="F45" s="11"/>
      <c r="G45" s="11"/>
      <c r="H45" s="11"/>
      <c r="I45" s="11"/>
      <c r="J45" s="11"/>
    </row>
    <row r="46" spans="2:10" ht="118.5" customHeight="1" x14ac:dyDescent="0.2">
      <c r="B46" s="175" t="s">
        <v>112</v>
      </c>
      <c r="C46" s="167"/>
      <c r="D46" s="11"/>
      <c r="E46" s="11"/>
      <c r="F46" s="11"/>
      <c r="G46" s="11"/>
      <c r="H46" s="11"/>
      <c r="I46" s="11"/>
      <c r="J46" s="11"/>
    </row>
    <row r="47" spans="2:10" ht="69" customHeight="1" x14ac:dyDescent="0.2">
      <c r="B47" s="178" t="s">
        <v>113</v>
      </c>
      <c r="C47" s="176"/>
      <c r="D47" s="11"/>
      <c r="E47" s="11"/>
      <c r="F47" s="11"/>
      <c r="G47" s="11"/>
      <c r="H47" s="11"/>
      <c r="I47" s="11"/>
      <c r="J47" s="11"/>
    </row>
    <row r="48" spans="2:10" ht="39" customHeight="1" x14ac:dyDescent="0.2">
      <c r="B48" s="178" t="s">
        <v>114</v>
      </c>
      <c r="C48" s="176"/>
      <c r="D48" s="11"/>
      <c r="E48" s="11"/>
      <c r="F48" s="11"/>
      <c r="G48" s="11"/>
      <c r="H48" s="11"/>
      <c r="I48" s="11"/>
      <c r="J48" s="11"/>
    </row>
    <row r="49" spans="2:14" ht="16.5" customHeight="1" x14ac:dyDescent="0.2">
      <c r="B49" s="159"/>
      <c r="C49" s="159"/>
      <c r="D49" s="11"/>
      <c r="E49" s="11"/>
      <c r="F49" s="11"/>
      <c r="G49" s="11"/>
      <c r="H49" s="11"/>
      <c r="I49" s="11"/>
      <c r="J49" s="11"/>
    </row>
    <row r="50" spans="2:14" ht="17.25" customHeight="1" x14ac:dyDescent="0.2">
      <c r="B50" s="165" t="s">
        <v>115</v>
      </c>
      <c r="C50" s="165"/>
      <c r="D50" s="11"/>
      <c r="E50" s="11"/>
      <c r="F50" s="11"/>
      <c r="G50" s="11"/>
      <c r="H50" s="11"/>
      <c r="I50" s="11"/>
      <c r="J50" s="11"/>
    </row>
    <row r="51" spans="2:14" ht="41.1" customHeight="1" x14ac:dyDescent="0.2">
      <c r="B51" s="176" t="s">
        <v>116</v>
      </c>
      <c r="C51" s="176"/>
      <c r="D51" s="83"/>
      <c r="E51" s="99"/>
      <c r="F51" s="99"/>
      <c r="G51" s="99"/>
      <c r="H51" s="99"/>
      <c r="I51" s="99"/>
      <c r="J51" s="99"/>
    </row>
    <row r="52" spans="2:14" ht="111.75" customHeight="1" x14ac:dyDescent="0.2">
      <c r="B52" s="178" t="s">
        <v>117</v>
      </c>
      <c r="C52" s="176"/>
      <c r="D52" s="83"/>
      <c r="E52" s="99"/>
      <c r="F52" s="99"/>
      <c r="G52" s="99"/>
      <c r="H52" s="99"/>
      <c r="I52" s="99"/>
      <c r="J52" s="99"/>
    </row>
    <row r="53" spans="2:14" ht="20.45" customHeight="1" x14ac:dyDescent="0.2">
      <c r="B53" s="171"/>
      <c r="C53" s="171"/>
      <c r="D53" s="99"/>
      <c r="E53" s="99"/>
      <c r="F53" s="99"/>
      <c r="G53" s="99"/>
      <c r="H53" s="99"/>
      <c r="I53" s="99"/>
      <c r="J53" s="99"/>
    </row>
    <row r="54" spans="2:14" ht="23.25" customHeight="1" x14ac:dyDescent="0.2">
      <c r="B54" s="165" t="s">
        <v>120</v>
      </c>
      <c r="C54" s="165"/>
      <c r="D54" s="100"/>
      <c r="E54" s="161"/>
      <c r="F54" s="161"/>
      <c r="G54" s="161"/>
      <c r="H54" s="161"/>
      <c r="I54" s="161"/>
      <c r="J54" s="161"/>
      <c r="K54" s="161"/>
      <c r="L54" s="161"/>
      <c r="M54" s="161"/>
      <c r="N54" s="161"/>
    </row>
    <row r="55" spans="2:14" ht="71.25" customHeight="1" x14ac:dyDescent="0.2">
      <c r="B55" s="160" t="s">
        <v>136</v>
      </c>
      <c r="C55" s="160"/>
      <c r="D55" s="101"/>
      <c r="E55" s="160"/>
      <c r="F55" s="160"/>
      <c r="G55" s="160"/>
      <c r="H55" s="160"/>
      <c r="I55" s="160"/>
      <c r="J55" s="160"/>
      <c r="K55" s="160"/>
      <c r="L55" s="160"/>
      <c r="M55" s="160"/>
      <c r="N55" s="160"/>
    </row>
    <row r="56" spans="2:14" ht="75" customHeight="1" x14ac:dyDescent="0.2">
      <c r="B56" s="160"/>
      <c r="C56" s="160"/>
      <c r="D56" s="101"/>
      <c r="E56" s="102"/>
      <c r="F56" s="102"/>
      <c r="G56" s="102"/>
      <c r="H56" s="102"/>
      <c r="I56" s="102"/>
      <c r="J56" s="102"/>
    </row>
    <row r="57" spans="2:14" x14ac:dyDescent="0.2">
      <c r="D57" s="96"/>
      <c r="E57" s="96"/>
      <c r="F57" s="96"/>
      <c r="G57" s="96"/>
      <c r="H57" s="96"/>
      <c r="I57" s="96"/>
      <c r="J57" s="96"/>
    </row>
    <row r="58" spans="2:14" ht="37.5" customHeight="1" x14ac:dyDescent="0.2">
      <c r="D58" s="96"/>
      <c r="E58" s="96"/>
      <c r="F58" s="96"/>
      <c r="G58" s="96"/>
      <c r="H58" s="96"/>
      <c r="I58" s="96"/>
      <c r="J58" s="96"/>
    </row>
    <row r="59" spans="2:14" ht="15" customHeight="1" x14ac:dyDescent="0.2">
      <c r="D59" s="96"/>
      <c r="E59" s="96"/>
      <c r="F59" s="96"/>
      <c r="G59" s="96"/>
      <c r="H59" s="96"/>
      <c r="I59" s="96"/>
      <c r="J59" s="96"/>
    </row>
    <row r="60" spans="2:14" x14ac:dyDescent="0.2">
      <c r="D60" s="96"/>
      <c r="E60" s="96"/>
      <c r="F60" s="96"/>
      <c r="G60" s="96"/>
      <c r="H60" s="96"/>
      <c r="I60" s="96"/>
      <c r="J60" s="96"/>
    </row>
    <row r="61" spans="2:14" x14ac:dyDescent="0.2">
      <c r="D61" s="96"/>
      <c r="E61" s="96"/>
      <c r="F61" s="96"/>
      <c r="G61" s="96"/>
      <c r="H61" s="96"/>
      <c r="I61" s="96"/>
      <c r="J61" s="96"/>
    </row>
    <row r="62" spans="2:14" x14ac:dyDescent="0.2">
      <c r="B62" s="103"/>
      <c r="C62" s="96"/>
      <c r="D62" s="96"/>
      <c r="E62" s="96"/>
      <c r="F62" s="96"/>
      <c r="G62" s="96"/>
      <c r="H62" s="96"/>
      <c r="I62" s="96"/>
      <c r="J62" s="96"/>
    </row>
  </sheetData>
  <sheetProtection sheet="1" selectLockedCells="1"/>
  <mergeCells count="48">
    <mergeCell ref="B53:C53"/>
    <mergeCell ref="B54:C54"/>
    <mergeCell ref="B55:C55"/>
    <mergeCell ref="B56:C56"/>
    <mergeCell ref="B47:C47"/>
    <mergeCell ref="B48:C48"/>
    <mergeCell ref="B49:C49"/>
    <mergeCell ref="B50:C50"/>
    <mergeCell ref="B51:C51"/>
    <mergeCell ref="B52:C52"/>
    <mergeCell ref="B33:C33"/>
    <mergeCell ref="B46:C46"/>
    <mergeCell ref="B35:C35"/>
    <mergeCell ref="B36:C36"/>
    <mergeCell ref="B37:C37"/>
    <mergeCell ref="B38:C38"/>
    <mergeCell ref="B40:C40"/>
    <mergeCell ref="B41:C41"/>
    <mergeCell ref="B42:C42"/>
    <mergeCell ref="B43:C43"/>
    <mergeCell ref="B44:C44"/>
    <mergeCell ref="B45:C45"/>
    <mergeCell ref="B28:C28"/>
    <mergeCell ref="B29:C29"/>
    <mergeCell ref="B30:C30"/>
    <mergeCell ref="B31:C31"/>
    <mergeCell ref="B32:C32"/>
    <mergeCell ref="B19:C19"/>
    <mergeCell ref="B20:C20"/>
    <mergeCell ref="B21:C21"/>
    <mergeCell ref="B24:C24"/>
    <mergeCell ref="B26:C26"/>
    <mergeCell ref="B6:C6"/>
    <mergeCell ref="E55:N55"/>
    <mergeCell ref="E54:N54"/>
    <mergeCell ref="B17:C17"/>
    <mergeCell ref="B1:C1"/>
    <mergeCell ref="B4:C4"/>
    <mergeCell ref="B5:C5"/>
    <mergeCell ref="B8:C8"/>
    <mergeCell ref="B9:C9"/>
    <mergeCell ref="B10:C10"/>
    <mergeCell ref="B11:C11"/>
    <mergeCell ref="B12:C12"/>
    <mergeCell ref="B13:C13"/>
    <mergeCell ref="B15:C15"/>
    <mergeCell ref="B16:C16"/>
    <mergeCell ref="B34:C34"/>
  </mergeCells>
  <pageMargins left="0.74803149606299213" right="0.74803149606299213" top="0.98425196850393704" bottom="0.98425196850393704" header="0.51181102362204722" footer="0.51181102362204722"/>
  <pageSetup paperSize="9" scale="90" orientation="portrait" r:id="rId1"/>
  <headerFooter alignWithMargins="0">
    <oddFooter>&amp;R&amp;P af &amp;N</oddFooter>
  </headerFooter>
  <rowBreaks count="1" manualBreakCount="1">
    <brk id="2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7F053-B4AD-4070-BB7D-F55B54FED935}">
  <sheetPr codeName="Ark11">
    <tabColor rgb="FFFF0000"/>
  </sheetPr>
  <dimension ref="A1:A43"/>
  <sheetViews>
    <sheetView topLeftCell="A19" workbookViewId="0">
      <selection activeCell="C32" sqref="C32"/>
    </sheetView>
  </sheetViews>
  <sheetFormatPr defaultRowHeight="12.75" x14ac:dyDescent="0.2"/>
  <cols>
    <col min="1" max="1" width="74.42578125" style="23" customWidth="1"/>
  </cols>
  <sheetData>
    <row r="1" spans="1:1" x14ac:dyDescent="0.2">
      <c r="A1" s="25" t="str">
        <f>Kontoplan!A3</f>
        <v>-- INDTÆGTER --</v>
      </c>
    </row>
    <row r="2" spans="1:1" x14ac:dyDescent="0.2">
      <c r="A2" s="28" t="str">
        <f>Kontoplan!A4</f>
        <v>Kræftens Bekæmpelses basistilskud til lokalforeninger</v>
      </c>
    </row>
    <row r="3" spans="1:1" x14ac:dyDescent="0.2">
      <c r="A3" s="28" t="str">
        <f>Kontoplan!A5</f>
        <v>Kræftens Bekæmpelses pulje til lokale aktiviteter</v>
      </c>
    </row>
    <row r="4" spans="1:1" x14ac:dyDescent="0.2">
      <c r="A4" s="28" t="str">
        <f>Kontoplan!A6</f>
        <v xml:space="preserve">Øremærkede tilskudsmidler </v>
      </c>
    </row>
    <row r="5" spans="1:1" x14ac:dyDescent="0.2">
      <c r="A5" s="28" t="str">
        <f>Kontoplan!A7</f>
        <v>Øvrige tilskudsmidler</v>
      </c>
    </row>
    <row r="6" spans="1:1" x14ac:dyDescent="0.2">
      <c r="A6" s="28" t="str">
        <f>Kontoplan!A8</f>
        <v>Sponsorater, gaver og bidrag</v>
      </c>
    </row>
    <row r="7" spans="1:1" x14ac:dyDescent="0.2">
      <c r="A7" s="28" t="str">
        <f>Kontoplan!A9</f>
        <v>Indtægter fra lokaludvalg/samarbejdsudvalg</v>
      </c>
    </row>
    <row r="8" spans="1:1" x14ac:dyDescent="0.2">
      <c r="A8" s="28" t="str">
        <f>Kontoplan!A10</f>
        <v>Øvrige indtægter</v>
      </c>
    </row>
    <row r="9" spans="1:1" x14ac:dyDescent="0.2">
      <c r="A9" s="26" t="str">
        <f>Kontoplan!A11</f>
        <v>-- UDGIFTER --</v>
      </c>
    </row>
    <row r="10" spans="1:1" x14ac:dyDescent="0.2">
      <c r="A10" s="28" t="str">
        <f>Kontoplan!A12</f>
        <v>Udgifter iht. basistilskud til lokalforeninger</v>
      </c>
    </row>
    <row r="11" spans="1:1" x14ac:dyDescent="0.2">
      <c r="A11" s="28" t="str">
        <f>Kontoplan!A13</f>
        <v>Udgifter iht. Kræftens Bekæmpelses pulje til lokale aktiviteter</v>
      </c>
    </row>
    <row r="12" spans="1:1" x14ac:dyDescent="0.2">
      <c r="A12" s="28" t="str">
        <f>Kontoplan!A14</f>
        <v>Udgifter iht. øremærkede tilskudsmidler</v>
      </c>
    </row>
    <row r="13" spans="1:1" x14ac:dyDescent="0.2">
      <c r="A13" s="28" t="str">
        <f>Kontoplan!A15</f>
        <v>Udgifter til kontorhold og administration</v>
      </c>
    </row>
    <row r="14" spans="1:1" x14ac:dyDescent="0.2">
      <c r="A14" s="28" t="str">
        <f>Kontoplan!A16</f>
        <v>Møde- og transportudgifter</v>
      </c>
    </row>
    <row r="15" spans="1:1" x14ac:dyDescent="0.2">
      <c r="A15" s="28" t="str">
        <f>Kontoplan!A17</f>
        <v>Udgifter til lokaludvalg/samarbejdsudvalg</v>
      </c>
    </row>
    <row r="16" spans="1:1" x14ac:dyDescent="0.2">
      <c r="A16" s="28" t="str">
        <f>Kontoplan!A18</f>
        <v>Øvrige udgifter</v>
      </c>
    </row>
    <row r="17" spans="1:1" x14ac:dyDescent="0.2">
      <c r="A17" s="34" t="s">
        <v>61</v>
      </c>
    </row>
    <row r="18" spans="1:1" x14ac:dyDescent="0.2">
      <c r="A18" s="28" t="str">
        <f>Kontoplan!A27</f>
        <v>Tilgodehavender</v>
      </c>
    </row>
    <row r="19" spans="1:1" x14ac:dyDescent="0.2">
      <c r="A19" s="28" t="str">
        <f>Kontoplan!A33</f>
        <v>Skyldige omkostninger</v>
      </c>
    </row>
    <row r="20" spans="1:1" x14ac:dyDescent="0.2">
      <c r="A20" s="34" t="s">
        <v>60</v>
      </c>
    </row>
    <row r="21" spans="1:1" x14ac:dyDescent="0.2">
      <c r="A21" s="28" t="str">
        <f>Kontoplan!A20</f>
        <v>Kasse</v>
      </c>
    </row>
    <row r="22" spans="1:1" x14ac:dyDescent="0.2">
      <c r="A22" s="28" t="str">
        <f>Kontoplan!A21</f>
        <v>Bank</v>
      </c>
    </row>
    <row r="23" spans="1:1" x14ac:dyDescent="0.2">
      <c r="A23" s="28" t="str">
        <f>Kontoplan!A22</f>
        <v>Bank 2</v>
      </c>
    </row>
    <row r="24" spans="1:1" ht="13.5" thickBot="1" x14ac:dyDescent="0.25">
      <c r="A24" s="28" t="str">
        <f>Kontoplan!A23</f>
        <v>Bank 3</v>
      </c>
    </row>
    <row r="25" spans="1:1" x14ac:dyDescent="0.2">
      <c r="A25" s="25" t="s">
        <v>47</v>
      </c>
    </row>
    <row r="26" spans="1:1" x14ac:dyDescent="0.2">
      <c r="A26" s="28" t="str">
        <f>"01-01-"&amp;Stamoplysninger!C7</f>
        <v>01-01-2025</v>
      </c>
    </row>
    <row r="27" spans="1:1" ht="13.5" thickBot="1" x14ac:dyDescent="0.25">
      <c r="A27" s="29" t="str">
        <f>"31-12-"&amp;Stamoplysninger!C7</f>
        <v>31-12-2025</v>
      </c>
    </row>
    <row r="28" spans="1:1" x14ac:dyDescent="0.2">
      <c r="A28" s="27" t="s">
        <v>48</v>
      </c>
    </row>
    <row r="29" spans="1:1" x14ac:dyDescent="0.2">
      <c r="A29" s="28" t="s">
        <v>49</v>
      </c>
    </row>
    <row r="30" spans="1:1" x14ac:dyDescent="0.2">
      <c r="A30" s="28" t="s">
        <v>138</v>
      </c>
    </row>
    <row r="31" spans="1:1" x14ac:dyDescent="0.2">
      <c r="A31" s="28" t="str">
        <f>IF(Stamoplysninger!C25&gt;0, Stamoplysninger!C25," ")</f>
        <v xml:space="preserve"> </v>
      </c>
    </row>
    <row r="32" spans="1:1" x14ac:dyDescent="0.2">
      <c r="A32" s="28" t="str">
        <f>IF(Stamoplysninger!C26&gt;0, Stamoplysninger!C26," ")</f>
        <v xml:space="preserve"> </v>
      </c>
    </row>
    <row r="33" spans="1:1" ht="13.5" thickBot="1" x14ac:dyDescent="0.25">
      <c r="A33" s="28" t="str">
        <f>IF(Stamoplysninger!C27&gt;0, Stamoplysninger!C27," ")</f>
        <v xml:space="preserve"> </v>
      </c>
    </row>
    <row r="34" spans="1:1" x14ac:dyDescent="0.2">
      <c r="A34" s="27" t="str">
        <f>+A22</f>
        <v>Bank</v>
      </c>
    </row>
    <row r="35" spans="1:1" x14ac:dyDescent="0.2">
      <c r="A35" s="28" t="str">
        <f>+A23</f>
        <v>Bank 2</v>
      </c>
    </row>
    <row r="36" spans="1:1" x14ac:dyDescent="0.2">
      <c r="A36" s="28" t="str">
        <f>+A24</f>
        <v>Bank 3</v>
      </c>
    </row>
    <row r="37" spans="1:1" x14ac:dyDescent="0.2">
      <c r="A37" s="28" t="s">
        <v>39</v>
      </c>
    </row>
    <row r="38" spans="1:1" x14ac:dyDescent="0.2">
      <c r="A38" s="28" t="s">
        <v>50</v>
      </c>
    </row>
    <row r="39" spans="1:1" ht="13.5" thickBot="1" x14ac:dyDescent="0.25">
      <c r="A39" s="29" t="s">
        <v>51</v>
      </c>
    </row>
    <row r="40" spans="1:1" x14ac:dyDescent="0.2">
      <c r="A40" s="27" t="s">
        <v>63</v>
      </c>
    </row>
    <row r="41" spans="1:1" x14ac:dyDescent="0.2">
      <c r="A41" s="28" t="s">
        <v>62</v>
      </c>
    </row>
    <row r="42" spans="1:1" x14ac:dyDescent="0.2">
      <c r="A42" s="28"/>
    </row>
    <row r="43" spans="1:1" ht="13.5" thickBot="1" x14ac:dyDescent="0.25">
      <c r="A43" s="29"/>
    </row>
  </sheetData>
  <sheetProtection sheet="1" selectLockedCells="1" selectUnlockedCells="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12">
    <tabColor rgb="FFFF0000"/>
  </sheetPr>
  <dimension ref="A1:D38"/>
  <sheetViews>
    <sheetView topLeftCell="A17" zoomScale="130" zoomScaleNormal="130" workbookViewId="0">
      <selection activeCell="A33" sqref="A33"/>
    </sheetView>
  </sheetViews>
  <sheetFormatPr defaultColWidth="9.140625" defaultRowHeight="14.25" x14ac:dyDescent="0.2"/>
  <cols>
    <col min="1" max="1" width="61.140625" style="65" customWidth="1"/>
    <col min="2" max="2" width="69.42578125" style="16" customWidth="1"/>
    <col min="3" max="16384" width="9.140625" style="16"/>
  </cols>
  <sheetData>
    <row r="1" spans="1:4" ht="25.5" x14ac:dyDescent="0.35">
      <c r="A1" s="64" t="s">
        <v>37</v>
      </c>
      <c r="B1" s="22"/>
      <c r="D1" s="17"/>
    </row>
    <row r="2" spans="1:4" ht="15" customHeight="1" x14ac:dyDescent="0.2"/>
    <row r="3" spans="1:4" s="17" customFormat="1" ht="15" customHeight="1" x14ac:dyDescent="0.2">
      <c r="A3" s="197" t="s">
        <v>58</v>
      </c>
      <c r="B3" s="197"/>
    </row>
    <row r="4" spans="1:4" s="17" customFormat="1" ht="15" customHeight="1" x14ac:dyDescent="0.2">
      <c r="A4" s="66" t="s">
        <v>69</v>
      </c>
      <c r="B4" s="21"/>
    </row>
    <row r="5" spans="1:4" s="18" customFormat="1" ht="15" customHeight="1" x14ac:dyDescent="0.2">
      <c r="A5" s="67" t="s">
        <v>70</v>
      </c>
    </row>
    <row r="6" spans="1:4" s="18" customFormat="1" ht="15" customHeight="1" x14ac:dyDescent="0.2">
      <c r="A6" s="67" t="s">
        <v>71</v>
      </c>
    </row>
    <row r="7" spans="1:4" s="18" customFormat="1" ht="15" customHeight="1" x14ac:dyDescent="0.2">
      <c r="A7" s="68" t="s">
        <v>72</v>
      </c>
    </row>
    <row r="8" spans="1:4" s="18" customFormat="1" ht="15" customHeight="1" x14ac:dyDescent="0.2">
      <c r="A8" s="68" t="s">
        <v>73</v>
      </c>
    </row>
    <row r="9" spans="1:4" s="18" customFormat="1" ht="15" customHeight="1" x14ac:dyDescent="0.2">
      <c r="A9" s="67" t="s">
        <v>74</v>
      </c>
    </row>
    <row r="10" spans="1:4" s="18" customFormat="1" ht="15" customHeight="1" x14ac:dyDescent="0.2">
      <c r="A10" s="67" t="s">
        <v>75</v>
      </c>
    </row>
    <row r="11" spans="1:4" s="17" customFormat="1" ht="15" customHeight="1" x14ac:dyDescent="0.2">
      <c r="A11" s="197" t="s">
        <v>59</v>
      </c>
      <c r="B11" s="197"/>
    </row>
    <row r="12" spans="1:4" s="18" customFormat="1" ht="15" customHeight="1" x14ac:dyDescent="0.2">
      <c r="A12" s="68" t="s">
        <v>64</v>
      </c>
    </row>
    <row r="13" spans="1:4" s="18" customFormat="1" ht="15" customHeight="1" x14ac:dyDescent="0.2">
      <c r="A13" s="68" t="s">
        <v>65</v>
      </c>
    </row>
    <row r="14" spans="1:4" s="18" customFormat="1" ht="15" customHeight="1" x14ac:dyDescent="0.2">
      <c r="A14" s="68" t="s">
        <v>66</v>
      </c>
    </row>
    <row r="15" spans="1:4" s="18" customFormat="1" ht="15" customHeight="1" x14ac:dyDescent="0.2">
      <c r="A15" s="68" t="s">
        <v>83</v>
      </c>
    </row>
    <row r="16" spans="1:4" s="18" customFormat="1" ht="15" customHeight="1" x14ac:dyDescent="0.2">
      <c r="A16" s="68" t="s">
        <v>68</v>
      </c>
      <c r="B16" s="68"/>
    </row>
    <row r="17" spans="1:2" s="18" customFormat="1" ht="15" customHeight="1" x14ac:dyDescent="0.2">
      <c r="A17" s="68" t="s">
        <v>67</v>
      </c>
    </row>
    <row r="18" spans="1:2" s="18" customFormat="1" ht="15" customHeight="1" x14ac:dyDescent="0.2">
      <c r="A18" s="68" t="s">
        <v>38</v>
      </c>
    </row>
    <row r="19" spans="1:2" s="20" customFormat="1" ht="15" customHeight="1" x14ac:dyDescent="0.2">
      <c r="A19" s="196" t="s">
        <v>60</v>
      </c>
      <c r="B19" s="196"/>
    </row>
    <row r="20" spans="1:2" s="18" customFormat="1" ht="15" customHeight="1" x14ac:dyDescent="0.2">
      <c r="A20" s="68" t="s">
        <v>39</v>
      </c>
      <c r="B20" s="19"/>
    </row>
    <row r="21" spans="1:2" s="18" customFormat="1" ht="15" customHeight="1" x14ac:dyDescent="0.2">
      <c r="A21" s="68" t="s">
        <v>40</v>
      </c>
      <c r="B21" s="19"/>
    </row>
    <row r="22" spans="1:2" s="18" customFormat="1" ht="15" customHeight="1" x14ac:dyDescent="0.2">
      <c r="A22" s="68" t="s">
        <v>125</v>
      </c>
      <c r="B22" s="19"/>
    </row>
    <row r="23" spans="1:2" s="18" customFormat="1" ht="15" customHeight="1" x14ac:dyDescent="0.2">
      <c r="A23" s="68" t="s">
        <v>126</v>
      </c>
      <c r="B23" s="19"/>
    </row>
    <row r="24" spans="1:2" s="20" customFormat="1" ht="15" customHeight="1" x14ac:dyDescent="0.2">
      <c r="A24" s="196" t="s">
        <v>41</v>
      </c>
      <c r="B24" s="196"/>
    </row>
    <row r="25" spans="1:2" s="18" customFormat="1" ht="15" customHeight="1" x14ac:dyDescent="0.2">
      <c r="A25" s="68" t="s">
        <v>39</v>
      </c>
    </row>
    <row r="26" spans="1:2" s="18" customFormat="1" ht="15" customHeight="1" x14ac:dyDescent="0.2">
      <c r="A26" s="68" t="s">
        <v>40</v>
      </c>
    </row>
    <row r="27" spans="1:2" s="18" customFormat="1" ht="15" customHeight="1" x14ac:dyDescent="0.2">
      <c r="A27" s="68" t="s">
        <v>42</v>
      </c>
    </row>
    <row r="28" spans="1:2" s="18" customFormat="1" ht="15" customHeight="1" x14ac:dyDescent="0.2">
      <c r="A28" s="196" t="s">
        <v>43</v>
      </c>
      <c r="B28" s="196"/>
    </row>
    <row r="29" spans="1:2" s="18" customFormat="1" ht="15" customHeight="1" x14ac:dyDescent="0.2">
      <c r="A29" s="68" t="str">
        <f>"Åbningsbalance pr. 1. januar "&amp;Stamoplysninger!C7</f>
        <v>Åbningsbalance pr. 1. januar 2025</v>
      </c>
    </row>
    <row r="30" spans="1:2" s="18" customFormat="1" ht="15" customHeight="1" x14ac:dyDescent="0.2">
      <c r="A30" s="68" t="s">
        <v>19</v>
      </c>
    </row>
    <row r="31" spans="1:2" s="18" customFormat="1" ht="15" customHeight="1" x14ac:dyDescent="0.2">
      <c r="A31" s="68" t="s">
        <v>76</v>
      </c>
    </row>
    <row r="32" spans="1:2" s="18" customFormat="1" ht="15" customHeight="1" x14ac:dyDescent="0.2">
      <c r="A32" s="68" t="s">
        <v>139</v>
      </c>
    </row>
    <row r="33" spans="1:1" s="18" customFormat="1" ht="15" customHeight="1" x14ac:dyDescent="0.2">
      <c r="A33" s="68" t="s">
        <v>44</v>
      </c>
    </row>
    <row r="34" spans="1:1" s="18" customFormat="1" ht="15" customHeight="1" x14ac:dyDescent="0.2">
      <c r="A34" s="68" t="s">
        <v>45</v>
      </c>
    </row>
    <row r="35" spans="1:1" ht="15" customHeight="1" x14ac:dyDescent="0.2">
      <c r="A35" s="68" t="s">
        <v>46</v>
      </c>
    </row>
    <row r="36" spans="1:1" x14ac:dyDescent="0.2">
      <c r="A36" s="66" t="str">
        <f>Stamoplysninger!C25&amp;" overført til "&amp;Stamoplysninger!$C$7+1</f>
        <v xml:space="preserve"> overført til 2026</v>
      </c>
    </row>
    <row r="37" spans="1:1" x14ac:dyDescent="0.2">
      <c r="A37" s="66" t="str">
        <f>Stamoplysninger!C26&amp;" overført til "&amp;Stamoplysninger!$C$7+1</f>
        <v xml:space="preserve"> overført til 2026</v>
      </c>
    </row>
    <row r="38" spans="1:1" x14ac:dyDescent="0.2">
      <c r="A38" s="66" t="str">
        <f>Stamoplysninger!C27&amp;" overført til "&amp;Stamoplysninger!$C$7+1</f>
        <v xml:space="preserve"> overført til 2026</v>
      </c>
    </row>
  </sheetData>
  <sheetProtection sheet="1" selectLockedCells="1" selectUnlockedCells="1"/>
  <mergeCells count="5">
    <mergeCell ref="A28:B28"/>
    <mergeCell ref="A3:B3"/>
    <mergeCell ref="A11:B11"/>
    <mergeCell ref="A19:B19"/>
    <mergeCell ref="A24:B24"/>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820E-BD1F-4074-9178-8FD1586AF93D}">
  <sheetPr codeName="Ark3">
    <tabColor rgb="FF92D050"/>
  </sheetPr>
  <dimension ref="B2:D31"/>
  <sheetViews>
    <sheetView tabSelected="1" topLeftCell="B1" zoomScale="145" zoomScaleNormal="145" workbookViewId="0">
      <selection activeCell="C7" sqref="C7"/>
    </sheetView>
  </sheetViews>
  <sheetFormatPr defaultRowHeight="12.75" x14ac:dyDescent="0.2"/>
  <cols>
    <col min="1" max="1" width="3.85546875" customWidth="1"/>
    <col min="2" max="2" width="44.7109375" customWidth="1"/>
    <col min="3" max="3" width="49.7109375" bestFit="1" customWidth="1"/>
    <col min="4" max="4" width="11.5703125" bestFit="1" customWidth="1"/>
  </cols>
  <sheetData>
    <row r="2" spans="2:3" ht="25.5" x14ac:dyDescent="0.2">
      <c r="B2" s="181" t="s">
        <v>1</v>
      </c>
      <c r="C2" s="181"/>
    </row>
    <row r="3" spans="2:3" ht="18" x14ac:dyDescent="0.2">
      <c r="B3" s="82"/>
      <c r="C3" s="82"/>
    </row>
    <row r="4" spans="2:3" ht="47.1" customHeight="1" x14ac:dyDescent="0.2">
      <c r="B4" s="182" t="s">
        <v>145</v>
      </c>
      <c r="C4" s="182"/>
    </row>
    <row r="5" spans="2:3" ht="15" x14ac:dyDescent="0.2">
      <c r="B5" s="24"/>
      <c r="C5" s="35" t="str">
        <f>IF(COUNTA(C6:C18)=13,"","Alle felter skal udfyldes - evt. med kr. 0")</f>
        <v>Alle felter skal udfyldes - evt. med kr. 0</v>
      </c>
    </row>
    <row r="6" spans="2:3" ht="15" x14ac:dyDescent="0.2">
      <c r="B6" s="38" t="s">
        <v>2</v>
      </c>
      <c r="C6" s="128"/>
    </row>
    <row r="7" spans="2:3" ht="15" x14ac:dyDescent="0.2">
      <c r="B7" s="38" t="s">
        <v>3</v>
      </c>
      <c r="C7" s="129">
        <v>2025</v>
      </c>
    </row>
    <row r="8" spans="2:3" ht="15" x14ac:dyDescent="0.2">
      <c r="B8" s="38" t="s">
        <v>4</v>
      </c>
      <c r="C8" s="130"/>
    </row>
    <row r="9" spans="2:3" ht="15" x14ac:dyDescent="0.2">
      <c r="B9" s="38" t="s">
        <v>31</v>
      </c>
      <c r="C9" s="130"/>
    </row>
    <row r="10" spans="2:3" ht="15" x14ac:dyDescent="0.2">
      <c r="B10" s="38" t="s">
        <v>127</v>
      </c>
      <c r="C10" s="130"/>
    </row>
    <row r="11" spans="2:3" ht="15" x14ac:dyDescent="0.2">
      <c r="B11" s="38" t="s">
        <v>128</v>
      </c>
      <c r="C11" s="130"/>
    </row>
    <row r="12" spans="2:3" ht="15" x14ac:dyDescent="0.2">
      <c r="B12" s="38" t="s">
        <v>5</v>
      </c>
      <c r="C12" s="130"/>
    </row>
    <row r="13" spans="2:3" ht="15" x14ac:dyDescent="0.2">
      <c r="B13" s="38" t="s">
        <v>140</v>
      </c>
      <c r="C13" s="130"/>
    </row>
    <row r="14" spans="2:3" ht="15" x14ac:dyDescent="0.2">
      <c r="B14" s="38" t="s">
        <v>6</v>
      </c>
      <c r="C14" s="130"/>
    </row>
    <row r="15" spans="2:3" ht="15" x14ac:dyDescent="0.2">
      <c r="B15" s="38" t="s">
        <v>7</v>
      </c>
      <c r="C15" s="130"/>
    </row>
    <row r="16" spans="2:3" ht="15" x14ac:dyDescent="0.2">
      <c r="B16" s="38" t="s">
        <v>8</v>
      </c>
      <c r="C16" s="131"/>
    </row>
    <row r="17" spans="2:4" ht="15" x14ac:dyDescent="0.2">
      <c r="B17" s="38" t="s">
        <v>9</v>
      </c>
      <c r="C17" s="131"/>
    </row>
    <row r="18" spans="2:4" ht="15" x14ac:dyDescent="0.2">
      <c r="B18" s="38" t="s">
        <v>10</v>
      </c>
      <c r="C18" s="131"/>
    </row>
    <row r="19" spans="2:4" ht="15" x14ac:dyDescent="0.2">
      <c r="B19" s="1"/>
      <c r="C19" s="1"/>
    </row>
    <row r="20" spans="2:4" ht="33" customHeight="1" x14ac:dyDescent="0.2">
      <c r="B20" s="183" t="str">
        <f>"Andre øremærkede konti "&amp;Stamoplysninger!C7</f>
        <v>Andre øremærkede konti 2025</v>
      </c>
      <c r="C20" s="183"/>
      <c r="D20" s="183"/>
    </row>
    <row r="21" spans="2:4" ht="17.45" customHeight="1" x14ac:dyDescent="0.2">
      <c r="B21" s="84"/>
      <c r="C21" s="84"/>
      <c r="D21" s="84"/>
    </row>
    <row r="22" spans="2:4" ht="31.5" customHeight="1" x14ac:dyDescent="0.2">
      <c r="B22" s="180" t="s">
        <v>143</v>
      </c>
      <c r="C22" s="180"/>
      <c r="D22" s="180"/>
    </row>
    <row r="23" spans="2:4" ht="30.6" customHeight="1" x14ac:dyDescent="0.2">
      <c r="B23" s="184" t="s">
        <v>80</v>
      </c>
      <c r="C23" s="184"/>
      <c r="D23" s="184"/>
    </row>
    <row r="24" spans="2:4" ht="15" customHeight="1" x14ac:dyDescent="0.2">
      <c r="B24" s="36"/>
      <c r="C24" s="36" t="s">
        <v>36</v>
      </c>
      <c r="D24" s="36" t="s">
        <v>57</v>
      </c>
    </row>
    <row r="25" spans="2:4" ht="14.25" x14ac:dyDescent="0.2">
      <c r="B25" s="36" t="s">
        <v>53</v>
      </c>
      <c r="C25" s="132"/>
      <c r="D25" s="133"/>
    </row>
    <row r="26" spans="2:4" ht="14.25" x14ac:dyDescent="0.2">
      <c r="B26" s="36" t="s">
        <v>54</v>
      </c>
      <c r="C26" s="132"/>
      <c r="D26" s="133"/>
    </row>
    <row r="27" spans="2:4" ht="14.25" x14ac:dyDescent="0.2">
      <c r="B27" s="36" t="s">
        <v>55</v>
      </c>
      <c r="C27" s="132"/>
      <c r="D27" s="133"/>
    </row>
    <row r="28" spans="2:4" ht="14.25" x14ac:dyDescent="0.2">
      <c r="B28" s="37"/>
      <c r="C28" s="37"/>
      <c r="D28" s="37"/>
    </row>
    <row r="29" spans="2:4" ht="48.75" customHeight="1" x14ac:dyDescent="0.2">
      <c r="B29" s="179" t="s">
        <v>144</v>
      </c>
      <c r="C29" s="179"/>
      <c r="D29" s="179"/>
    </row>
    <row r="30" spans="2:4" ht="22.15" customHeight="1" x14ac:dyDescent="0.2">
      <c r="B30" s="180" t="s">
        <v>56</v>
      </c>
      <c r="C30" s="180"/>
      <c r="D30" s="180"/>
    </row>
    <row r="31" spans="2:4" x14ac:dyDescent="0.2">
      <c r="B31" s="23"/>
      <c r="C31" s="23"/>
      <c r="D31" s="23"/>
    </row>
  </sheetData>
  <sheetProtection sheet="1" objects="1" scenarios="1"/>
  <mergeCells count="7">
    <mergeCell ref="B29:D29"/>
    <mergeCell ref="B30:D30"/>
    <mergeCell ref="B2:C2"/>
    <mergeCell ref="B4:C4"/>
    <mergeCell ref="B20:D20"/>
    <mergeCell ref="B22:D22"/>
    <mergeCell ref="B23:D23"/>
  </mergeCells>
  <dataValidations count="1">
    <dataValidation type="decimal" allowBlank="1" showInputMessage="1" showErrorMessage="1" errorTitle="Fejl i indtastning" error="Der må kun indtastes et positivt tal." sqref="C12:C15" xr:uid="{91C95E08-D3F4-4B30-AC1C-0CE578057BEC}">
      <formula1>0</formula1>
      <formula2>1000000</formula2>
    </dataValidation>
  </dataValidations>
  <pageMargins left="0.7" right="0.7" top="0.75" bottom="0.75" header="0.3" footer="0.3"/>
  <pageSetup paperSize="9" scale="7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1">
    <tabColor rgb="FF92D050"/>
    <pageSetUpPr fitToPage="1"/>
  </sheetPr>
  <dimension ref="B1:O424"/>
  <sheetViews>
    <sheetView zoomScale="115" zoomScaleNormal="115" zoomScaleSheetLayoutView="85" workbookViewId="0">
      <pane ySplit="8" topLeftCell="A9" activePane="bottomLeft" state="frozen"/>
      <selection activeCell="B24" sqref="B24:C24"/>
      <selection pane="bottomLeft" activeCell="C9" sqref="C9:J52"/>
    </sheetView>
  </sheetViews>
  <sheetFormatPr defaultColWidth="9.140625" defaultRowHeight="12.75" x14ac:dyDescent="0.2"/>
  <cols>
    <col min="1" max="1" width="5.140625" style="11" customWidth="1"/>
    <col min="2" max="2" width="14.85546875" style="62" customWidth="1"/>
    <col min="3" max="3" width="12.42578125" style="60" customWidth="1"/>
    <col min="4" max="4" width="60.7109375" style="54" customWidth="1"/>
    <col min="5" max="5" width="18.5703125" style="55" customWidth="1"/>
    <col min="6" max="6" width="31.140625" style="56" customWidth="1"/>
    <col min="7" max="7" width="18.28515625" style="56" customWidth="1"/>
    <col min="8" max="8" width="11.42578125" style="57" bestFit="1" customWidth="1"/>
    <col min="9" max="9" width="11.85546875" style="57" bestFit="1" customWidth="1"/>
    <col min="10" max="10" width="10.85546875" style="59" customWidth="1"/>
    <col min="11" max="11" width="10.140625" style="11" bestFit="1" customWidth="1"/>
    <col min="12" max="12" width="10" style="11" bestFit="1" customWidth="1"/>
    <col min="13" max="16384" width="9.140625" style="11"/>
  </cols>
  <sheetData>
    <row r="1" spans="2:15" ht="33" customHeight="1" x14ac:dyDescent="0.2">
      <c r="B1" s="183" t="str">
        <f>"Daglig bogføring for "&amp;Stamoplysninger!C6</f>
        <v xml:space="preserve">Daglig bogføring for </v>
      </c>
      <c r="C1" s="183"/>
      <c r="D1" s="183"/>
      <c r="E1" s="183"/>
      <c r="F1" s="183"/>
      <c r="G1" s="183"/>
      <c r="H1" s="183"/>
      <c r="I1" s="183"/>
      <c r="J1" s="183"/>
    </row>
    <row r="2" spans="2:15" ht="13.5" customHeight="1" thickBot="1" x14ac:dyDescent="0.25">
      <c r="B2" s="84"/>
      <c r="C2" s="84"/>
      <c r="D2" s="84"/>
      <c r="E2" s="84"/>
      <c r="F2" s="84"/>
      <c r="G2" s="84"/>
      <c r="H2" s="84"/>
      <c r="I2" s="84"/>
      <c r="J2" s="84"/>
    </row>
    <row r="3" spans="2:15" s="9" customFormat="1" ht="14.25" customHeight="1" thickBot="1" x14ac:dyDescent="0.25">
      <c r="B3" s="112" t="str">
        <f>"Saldo i "&amp;Lister!A22&amp;":"</f>
        <v>Saldo i Bank:</v>
      </c>
      <c r="C3" s="118">
        <f>SUMIF(J:J,Lister!A22,H:H)-SUMIF(J:J,Lister!A22,I:I)+Stamoplysninger!C9-SUMIF(D$9:D$423,"Bank",H$9:H$423)+SUMIF(D$9:D$423,"Bank",I$9:I$423)</f>
        <v>0</v>
      </c>
      <c r="D3" s="114" t="s">
        <v>4</v>
      </c>
      <c r="E3" s="48">
        <f>+Årsregnskab!H40</f>
        <v>0</v>
      </c>
      <c r="G3" s="121" t="s">
        <v>129</v>
      </c>
      <c r="H3" s="123">
        <f>+Årsregnskab!H14</f>
        <v>0</v>
      </c>
    </row>
    <row r="4" spans="2:15" s="9" customFormat="1" ht="14.25" customHeight="1" x14ac:dyDescent="0.2">
      <c r="B4" s="115" t="str">
        <f>"Saldo i "&amp;Lister!A23&amp;":"</f>
        <v>Saldo i Bank 2:</v>
      </c>
      <c r="C4" s="119">
        <f>SUMIF(J:J,Lister!A23,H:H)-SUMIF(J:J,Lister!A23,I:I)+Stamoplysninger!C10-SUMIF(D$9:D$423,"Bank 2",H$9:H$423)+SUMIF(D$9:D$423,"Bank 2",I$9:I$423)</f>
        <v>0</v>
      </c>
      <c r="D4" s="117"/>
      <c r="E4" s="113"/>
      <c r="G4" s="125" t="s">
        <v>130</v>
      </c>
      <c r="H4" s="126">
        <f>+Årsregnskab!H24</f>
        <v>0</v>
      </c>
    </row>
    <row r="5" spans="2:15" s="9" customFormat="1" ht="14.25" customHeight="1" thickBot="1" x14ac:dyDescent="0.25">
      <c r="B5" s="116" t="str">
        <f>"Saldo i "&amp;Lister!A24&amp;":"</f>
        <v>Saldo i Bank 3:</v>
      </c>
      <c r="C5" s="120">
        <f>SUMIF(J:J,Lister!A24,H:H)-SUMIF(J:J,Lister!A24,I:I)+Stamoplysninger!C11-SUMIF(D$9:D$423,"Bank 3",H$9:H$423)+SUMIF(D$9:D$423,"Bank 3",I$9:I$423)</f>
        <v>0</v>
      </c>
      <c r="E5" s="49"/>
      <c r="G5" s="122" t="s">
        <v>131</v>
      </c>
      <c r="H5" s="124">
        <f>H3+H4</f>
        <v>0</v>
      </c>
      <c r="K5" s="185" t="str">
        <f>IF(Årsregnskab!H43-Årsregnskab!H57=0,"","Regnskabet stemmer ikke - Husk modkonto på posteringerne.")</f>
        <v/>
      </c>
      <c r="L5" s="185"/>
      <c r="M5" s="185"/>
      <c r="N5" s="185"/>
      <c r="O5" s="185"/>
    </row>
    <row r="6" spans="2:15" s="9" customFormat="1" ht="13.5" thickBot="1" x14ac:dyDescent="0.25">
      <c r="B6" s="61"/>
      <c r="C6" s="50"/>
      <c r="D6" s="51"/>
      <c r="E6" s="52"/>
      <c r="F6" s="23"/>
      <c r="G6" s="23"/>
      <c r="H6" s="23"/>
      <c r="I6" s="23"/>
      <c r="J6" s="53"/>
      <c r="K6" s="185"/>
      <c r="L6" s="185"/>
      <c r="M6" s="185"/>
      <c r="N6" s="185"/>
      <c r="O6" s="185"/>
    </row>
    <row r="7" spans="2:15" s="9" customFormat="1" x14ac:dyDescent="0.2">
      <c r="B7" s="107" t="s">
        <v>32</v>
      </c>
      <c r="C7" s="158" t="s">
        <v>27</v>
      </c>
      <c r="D7" s="108" t="s">
        <v>33</v>
      </c>
      <c r="E7" s="108" t="s">
        <v>52</v>
      </c>
      <c r="F7" s="109" t="s">
        <v>34</v>
      </c>
      <c r="G7" s="109" t="s">
        <v>122</v>
      </c>
      <c r="H7" s="109" t="s">
        <v>13</v>
      </c>
      <c r="I7" s="110" t="s">
        <v>15</v>
      </c>
      <c r="J7" s="111" t="s">
        <v>35</v>
      </c>
      <c r="K7" s="12"/>
    </row>
    <row r="8" spans="2:15" s="86" customFormat="1" ht="105.75" thickBot="1" x14ac:dyDescent="0.25">
      <c r="B8" s="151" t="s">
        <v>137</v>
      </c>
      <c r="C8" s="151" t="s">
        <v>85</v>
      </c>
      <c r="D8" s="152"/>
      <c r="E8" s="153" t="s">
        <v>121</v>
      </c>
      <c r="F8" s="154"/>
      <c r="G8" s="155" t="s">
        <v>123</v>
      </c>
      <c r="H8" s="154"/>
      <c r="I8" s="156"/>
      <c r="J8" s="157" t="s">
        <v>132</v>
      </c>
      <c r="K8" s="87"/>
    </row>
    <row r="9" spans="2:15" ht="15.95" customHeight="1" x14ac:dyDescent="0.2">
      <c r="B9" s="144" t="str">
        <f>IF(D9&gt;0,1,"")</f>
        <v/>
      </c>
      <c r="C9" s="145"/>
      <c r="D9" s="146"/>
      <c r="E9" s="147"/>
      <c r="F9" s="148"/>
      <c r="G9" s="148"/>
      <c r="H9" s="149"/>
      <c r="I9" s="149"/>
      <c r="J9" s="150"/>
    </row>
    <row r="10" spans="2:15" ht="15.95" customHeight="1" x14ac:dyDescent="0.2">
      <c r="B10" s="134" t="str">
        <f t="shared" ref="B10:B15" si="0">IF(D10&gt;1,B9+1,"")</f>
        <v/>
      </c>
      <c r="C10" s="141"/>
      <c r="D10" s="136"/>
      <c r="E10" s="137"/>
      <c r="F10" s="138"/>
      <c r="G10" s="138"/>
      <c r="H10" s="139"/>
      <c r="I10" s="139"/>
      <c r="J10" s="140"/>
    </row>
    <row r="11" spans="2:15" ht="15.95" customHeight="1" x14ac:dyDescent="0.2">
      <c r="B11" s="134" t="str">
        <f t="shared" si="0"/>
        <v/>
      </c>
      <c r="C11" s="141"/>
      <c r="D11" s="136"/>
      <c r="E11" s="137"/>
      <c r="F11" s="138"/>
      <c r="G11" s="138"/>
      <c r="H11" s="139"/>
      <c r="I11" s="139"/>
      <c r="J11" s="140"/>
    </row>
    <row r="12" spans="2:15" ht="15.95" customHeight="1" x14ac:dyDescent="0.2">
      <c r="B12" s="134" t="str">
        <f t="shared" si="0"/>
        <v/>
      </c>
      <c r="C12" s="141"/>
      <c r="D12" s="136"/>
      <c r="E12" s="137"/>
      <c r="F12" s="138"/>
      <c r="G12" s="138"/>
      <c r="H12" s="139"/>
      <c r="I12" s="139"/>
      <c r="J12" s="140"/>
    </row>
    <row r="13" spans="2:15" ht="15.95" customHeight="1" x14ac:dyDescent="0.2">
      <c r="B13" s="134" t="str">
        <f t="shared" si="0"/>
        <v/>
      </c>
      <c r="C13" s="141"/>
      <c r="D13" s="136"/>
      <c r="E13" s="137"/>
      <c r="F13" s="138"/>
      <c r="G13" s="138"/>
      <c r="H13" s="139"/>
      <c r="I13" s="139"/>
      <c r="J13" s="140"/>
    </row>
    <row r="14" spans="2:15" ht="15.95" customHeight="1" x14ac:dyDescent="0.2">
      <c r="B14" s="134" t="str">
        <f t="shared" si="0"/>
        <v/>
      </c>
      <c r="C14" s="141"/>
      <c r="D14" s="136"/>
      <c r="E14" s="137"/>
      <c r="F14" s="138"/>
      <c r="G14" s="138"/>
      <c r="H14" s="139"/>
      <c r="I14" s="139"/>
      <c r="J14" s="140"/>
    </row>
    <row r="15" spans="2:15" ht="15.95" customHeight="1" x14ac:dyDescent="0.2">
      <c r="B15" s="134" t="str">
        <f t="shared" si="0"/>
        <v/>
      </c>
      <c r="C15" s="141"/>
      <c r="D15" s="136"/>
      <c r="E15" s="137"/>
      <c r="F15" s="138"/>
      <c r="G15" s="138"/>
      <c r="H15" s="139"/>
      <c r="I15" s="139"/>
      <c r="J15" s="140"/>
    </row>
    <row r="16" spans="2:15" ht="15.95" customHeight="1" x14ac:dyDescent="0.2">
      <c r="B16" s="134" t="str">
        <f t="shared" ref="B16:B30" si="1">IF(D16&gt;1,B15+1,"")</f>
        <v/>
      </c>
      <c r="C16" s="141"/>
      <c r="D16" s="136"/>
      <c r="E16" s="137"/>
      <c r="F16" s="138"/>
      <c r="G16" s="138"/>
      <c r="H16" s="139"/>
      <c r="I16" s="139"/>
      <c r="J16" s="140"/>
      <c r="L16" s="13"/>
    </row>
    <row r="17" spans="2:10" ht="15.95" customHeight="1" x14ac:dyDescent="0.2">
      <c r="B17" s="134" t="str">
        <f t="shared" ref="B17:B22" si="2">IF(D17&gt;1,B16+1,"")</f>
        <v/>
      </c>
      <c r="C17" s="141"/>
      <c r="D17" s="136"/>
      <c r="E17" s="137"/>
      <c r="F17" s="138"/>
      <c r="G17" s="138"/>
      <c r="H17" s="139"/>
      <c r="I17" s="139"/>
      <c r="J17" s="142"/>
    </row>
    <row r="18" spans="2:10" ht="15.95" customHeight="1" x14ac:dyDescent="0.2">
      <c r="B18" s="134" t="str">
        <f t="shared" si="2"/>
        <v/>
      </c>
      <c r="C18" s="141"/>
      <c r="D18" s="136"/>
      <c r="E18" s="137"/>
      <c r="F18" s="138"/>
      <c r="G18" s="138"/>
      <c r="H18" s="139"/>
      <c r="I18" s="139"/>
      <c r="J18" s="140"/>
    </row>
    <row r="19" spans="2:10" ht="15.95" customHeight="1" x14ac:dyDescent="0.2">
      <c r="B19" s="134" t="str">
        <f t="shared" si="2"/>
        <v/>
      </c>
      <c r="C19" s="141"/>
      <c r="D19" s="136"/>
      <c r="E19" s="137"/>
      <c r="F19" s="138"/>
      <c r="G19" s="138"/>
      <c r="H19" s="139"/>
      <c r="I19" s="139"/>
      <c r="J19" s="142"/>
    </row>
    <row r="20" spans="2:10" ht="15.95" customHeight="1" x14ac:dyDescent="0.2">
      <c r="B20" s="134" t="str">
        <f t="shared" si="2"/>
        <v/>
      </c>
      <c r="C20" s="141"/>
      <c r="D20" s="136"/>
      <c r="E20" s="137"/>
      <c r="F20" s="138"/>
      <c r="G20" s="138"/>
      <c r="H20" s="139"/>
      <c r="I20" s="139"/>
      <c r="J20" s="140"/>
    </row>
    <row r="21" spans="2:10" ht="15.95" customHeight="1" x14ac:dyDescent="0.2">
      <c r="B21" s="134" t="str">
        <f t="shared" si="2"/>
        <v/>
      </c>
      <c r="C21" s="141"/>
      <c r="D21" s="136"/>
      <c r="E21" s="137"/>
      <c r="F21" s="138"/>
      <c r="G21" s="138"/>
      <c r="H21" s="139"/>
      <c r="I21" s="139"/>
      <c r="J21" s="142"/>
    </row>
    <row r="22" spans="2:10" ht="15.95" customHeight="1" x14ac:dyDescent="0.2">
      <c r="B22" s="134" t="str">
        <f t="shared" si="2"/>
        <v/>
      </c>
      <c r="C22" s="141"/>
      <c r="D22" s="136"/>
      <c r="E22" s="137"/>
      <c r="F22" s="138"/>
      <c r="G22" s="138"/>
      <c r="H22" s="139"/>
      <c r="I22" s="139"/>
      <c r="J22" s="140"/>
    </row>
    <row r="23" spans="2:10" ht="15.95" customHeight="1" x14ac:dyDescent="0.2">
      <c r="B23" s="134" t="str">
        <f t="shared" si="1"/>
        <v/>
      </c>
      <c r="C23" s="141"/>
      <c r="D23" s="136"/>
      <c r="E23" s="137"/>
      <c r="F23" s="138"/>
      <c r="G23" s="138"/>
      <c r="H23" s="139"/>
      <c r="I23" s="139"/>
      <c r="J23" s="140"/>
    </row>
    <row r="24" spans="2:10" ht="15.95" customHeight="1" x14ac:dyDescent="0.2">
      <c r="B24" s="134" t="str">
        <f t="shared" si="1"/>
        <v/>
      </c>
      <c r="C24" s="141"/>
      <c r="D24" s="136"/>
      <c r="E24" s="137"/>
      <c r="F24" s="138"/>
      <c r="G24" s="138"/>
      <c r="H24" s="139"/>
      <c r="I24" s="139"/>
      <c r="J24" s="140"/>
    </row>
    <row r="25" spans="2:10" ht="15.95" customHeight="1" x14ac:dyDescent="0.2">
      <c r="B25" s="134" t="str">
        <f t="shared" si="1"/>
        <v/>
      </c>
      <c r="C25" s="141"/>
      <c r="D25" s="136"/>
      <c r="E25" s="137"/>
      <c r="F25" s="138"/>
      <c r="G25" s="138"/>
      <c r="H25" s="139"/>
      <c r="I25" s="139"/>
      <c r="J25" s="140"/>
    </row>
    <row r="26" spans="2:10" ht="15.95" customHeight="1" x14ac:dyDescent="0.2">
      <c r="B26" s="134" t="str">
        <f t="shared" si="1"/>
        <v/>
      </c>
      <c r="C26" s="141"/>
      <c r="D26" s="136"/>
      <c r="E26" s="137"/>
      <c r="F26" s="138"/>
      <c r="G26" s="138"/>
      <c r="H26" s="139"/>
      <c r="I26" s="139"/>
      <c r="J26" s="140"/>
    </row>
    <row r="27" spans="2:10" ht="15.95" customHeight="1" x14ac:dyDescent="0.2">
      <c r="B27" s="134" t="str">
        <f t="shared" si="1"/>
        <v/>
      </c>
      <c r="C27" s="141"/>
      <c r="D27" s="136"/>
      <c r="E27" s="137"/>
      <c r="F27" s="138"/>
      <c r="G27" s="138"/>
      <c r="H27" s="139"/>
      <c r="I27" s="139"/>
      <c r="J27" s="140"/>
    </row>
    <row r="28" spans="2:10" ht="15.95" customHeight="1" x14ac:dyDescent="0.2">
      <c r="B28" s="134" t="str">
        <f t="shared" si="1"/>
        <v/>
      </c>
      <c r="C28" s="141"/>
      <c r="D28" s="136"/>
      <c r="E28" s="137"/>
      <c r="F28" s="138"/>
      <c r="G28" s="138"/>
      <c r="H28" s="139"/>
      <c r="I28" s="139"/>
      <c r="J28" s="140"/>
    </row>
    <row r="29" spans="2:10" ht="15.95" customHeight="1" x14ac:dyDescent="0.2">
      <c r="B29" s="134" t="str">
        <f t="shared" si="1"/>
        <v/>
      </c>
      <c r="C29" s="141"/>
      <c r="D29" s="136"/>
      <c r="E29" s="137"/>
      <c r="F29" s="138"/>
      <c r="G29" s="138"/>
      <c r="H29" s="139"/>
      <c r="I29" s="139"/>
      <c r="J29" s="140"/>
    </row>
    <row r="30" spans="2:10" ht="15.95" customHeight="1" x14ac:dyDescent="0.2">
      <c r="B30" s="134" t="str">
        <f t="shared" si="1"/>
        <v/>
      </c>
      <c r="C30" s="141"/>
      <c r="D30" s="136"/>
      <c r="E30" s="137"/>
      <c r="F30" s="138"/>
      <c r="G30" s="138"/>
      <c r="H30" s="139"/>
      <c r="I30" s="139"/>
      <c r="J30" s="140"/>
    </row>
    <row r="31" spans="2:10" ht="15.95" customHeight="1" x14ac:dyDescent="0.2">
      <c r="B31" s="134" t="str">
        <f t="shared" ref="B31:B74" si="3">IF(D31&gt;1,B30+1,"")</f>
        <v/>
      </c>
      <c r="C31" s="141"/>
      <c r="D31" s="136"/>
      <c r="E31" s="137"/>
      <c r="F31" s="138"/>
      <c r="G31" s="138"/>
      <c r="H31" s="139"/>
      <c r="I31" s="139"/>
      <c r="J31" s="142"/>
    </row>
    <row r="32" spans="2:10" ht="15.95" customHeight="1" x14ac:dyDescent="0.2">
      <c r="B32" s="134" t="str">
        <f t="shared" si="3"/>
        <v/>
      </c>
      <c r="C32" s="141"/>
      <c r="D32" s="136"/>
      <c r="E32" s="137"/>
      <c r="F32" s="138"/>
      <c r="G32" s="138"/>
      <c r="H32" s="139"/>
      <c r="I32" s="139"/>
      <c r="J32" s="140"/>
    </row>
    <row r="33" spans="2:10" ht="15.95" customHeight="1" x14ac:dyDescent="0.2">
      <c r="B33" s="134" t="str">
        <f t="shared" si="3"/>
        <v/>
      </c>
      <c r="C33" s="141"/>
      <c r="D33" s="136"/>
      <c r="E33" s="137"/>
      <c r="F33" s="138"/>
      <c r="G33" s="138"/>
      <c r="H33" s="139"/>
      <c r="I33" s="139"/>
      <c r="J33" s="142"/>
    </row>
    <row r="34" spans="2:10" ht="15.95" customHeight="1" x14ac:dyDescent="0.2">
      <c r="B34" s="134" t="str">
        <f t="shared" si="3"/>
        <v/>
      </c>
      <c r="C34" s="141"/>
      <c r="D34" s="136"/>
      <c r="E34" s="137"/>
      <c r="F34" s="138"/>
      <c r="G34" s="138"/>
      <c r="H34" s="139"/>
      <c r="I34" s="139"/>
      <c r="J34" s="140"/>
    </row>
    <row r="35" spans="2:10" ht="15.95" customHeight="1" x14ac:dyDescent="0.2">
      <c r="B35" s="134" t="str">
        <f t="shared" si="3"/>
        <v/>
      </c>
      <c r="C35" s="141"/>
      <c r="D35" s="136"/>
      <c r="E35" s="137"/>
      <c r="F35" s="138"/>
      <c r="G35" s="138"/>
      <c r="H35" s="139"/>
      <c r="I35" s="139"/>
      <c r="J35" s="142"/>
    </row>
    <row r="36" spans="2:10" ht="15.95" customHeight="1" x14ac:dyDescent="0.2">
      <c r="B36" s="134" t="str">
        <f t="shared" si="3"/>
        <v/>
      </c>
      <c r="C36" s="141"/>
      <c r="D36" s="136"/>
      <c r="E36" s="137"/>
      <c r="F36" s="138"/>
      <c r="G36" s="138"/>
      <c r="H36" s="139"/>
      <c r="I36" s="139"/>
      <c r="J36" s="140"/>
    </row>
    <row r="37" spans="2:10" ht="15.95" customHeight="1" x14ac:dyDescent="0.2">
      <c r="B37" s="134" t="str">
        <f t="shared" si="3"/>
        <v/>
      </c>
      <c r="C37" s="141"/>
      <c r="D37" s="136"/>
      <c r="E37" s="137"/>
      <c r="F37" s="138"/>
      <c r="G37" s="138"/>
      <c r="H37" s="139"/>
      <c r="I37" s="139"/>
      <c r="J37" s="140"/>
    </row>
    <row r="38" spans="2:10" ht="15.95" customHeight="1" x14ac:dyDescent="0.2">
      <c r="B38" s="134" t="str">
        <f t="shared" si="3"/>
        <v/>
      </c>
      <c r="C38" s="141"/>
      <c r="D38" s="136"/>
      <c r="E38" s="137"/>
      <c r="F38" s="138"/>
      <c r="G38" s="138"/>
      <c r="H38" s="139"/>
      <c r="I38" s="139"/>
      <c r="J38" s="140"/>
    </row>
    <row r="39" spans="2:10" ht="15.95" customHeight="1" x14ac:dyDescent="0.2">
      <c r="B39" s="134" t="str">
        <f t="shared" si="3"/>
        <v/>
      </c>
      <c r="C39" s="141"/>
      <c r="D39" s="136"/>
      <c r="E39" s="137"/>
      <c r="F39" s="138"/>
      <c r="G39" s="138"/>
      <c r="H39" s="139"/>
      <c r="I39" s="139"/>
      <c r="J39" s="140"/>
    </row>
    <row r="40" spans="2:10" ht="15.95" customHeight="1" x14ac:dyDescent="0.2">
      <c r="B40" s="134" t="str">
        <f t="shared" si="3"/>
        <v/>
      </c>
      <c r="C40" s="141"/>
      <c r="D40" s="136"/>
      <c r="E40" s="137"/>
      <c r="F40" s="138"/>
      <c r="G40" s="138"/>
      <c r="H40" s="139"/>
      <c r="I40" s="139"/>
      <c r="J40" s="140"/>
    </row>
    <row r="41" spans="2:10" ht="15.95" customHeight="1" x14ac:dyDescent="0.2">
      <c r="B41" s="134" t="str">
        <f t="shared" si="3"/>
        <v/>
      </c>
      <c r="C41" s="141"/>
      <c r="D41" s="136"/>
      <c r="E41" s="137"/>
      <c r="F41" s="138"/>
      <c r="G41" s="138"/>
      <c r="H41" s="139"/>
      <c r="I41" s="139"/>
      <c r="J41" s="140"/>
    </row>
    <row r="42" spans="2:10" ht="15.95" customHeight="1" x14ac:dyDescent="0.2">
      <c r="B42" s="134" t="str">
        <f t="shared" si="3"/>
        <v/>
      </c>
      <c r="C42" s="141"/>
      <c r="D42" s="136"/>
      <c r="E42" s="137"/>
      <c r="F42" s="138"/>
      <c r="G42" s="138"/>
      <c r="H42" s="139"/>
      <c r="I42" s="139"/>
      <c r="J42" s="140"/>
    </row>
    <row r="43" spans="2:10" ht="15.95" customHeight="1" x14ac:dyDescent="0.2">
      <c r="B43" s="134" t="str">
        <f t="shared" si="3"/>
        <v/>
      </c>
      <c r="C43" s="141"/>
      <c r="D43" s="136"/>
      <c r="E43" s="137"/>
      <c r="F43" s="138"/>
      <c r="G43" s="138"/>
      <c r="H43" s="139"/>
      <c r="I43" s="139"/>
      <c r="J43" s="140"/>
    </row>
    <row r="44" spans="2:10" ht="15.95" customHeight="1" x14ac:dyDescent="0.2">
      <c r="B44" s="134" t="str">
        <f t="shared" si="3"/>
        <v/>
      </c>
      <c r="C44" s="141"/>
      <c r="D44" s="136"/>
      <c r="E44" s="137"/>
      <c r="F44" s="138"/>
      <c r="G44" s="138"/>
      <c r="H44" s="139"/>
      <c r="I44" s="139"/>
      <c r="J44" s="140"/>
    </row>
    <row r="45" spans="2:10" ht="15.95" customHeight="1" x14ac:dyDescent="0.2">
      <c r="B45" s="134" t="str">
        <f t="shared" si="3"/>
        <v/>
      </c>
      <c r="C45" s="141"/>
      <c r="D45" s="136"/>
      <c r="E45" s="137"/>
      <c r="F45" s="138"/>
      <c r="G45" s="138"/>
      <c r="H45" s="139"/>
      <c r="I45" s="139"/>
      <c r="J45" s="142"/>
    </row>
    <row r="46" spans="2:10" ht="15.95" customHeight="1" x14ac:dyDescent="0.2">
      <c r="B46" s="134" t="str">
        <f t="shared" si="3"/>
        <v/>
      </c>
      <c r="C46" s="141"/>
      <c r="D46" s="136"/>
      <c r="E46" s="137"/>
      <c r="F46" s="138"/>
      <c r="G46" s="138"/>
      <c r="H46" s="139"/>
      <c r="I46" s="139"/>
      <c r="J46" s="140"/>
    </row>
    <row r="47" spans="2:10" ht="15.95" customHeight="1" x14ac:dyDescent="0.2">
      <c r="B47" s="134" t="str">
        <f t="shared" si="3"/>
        <v/>
      </c>
      <c r="C47" s="141"/>
      <c r="D47" s="136"/>
      <c r="E47" s="137"/>
      <c r="F47" s="138"/>
      <c r="G47" s="138"/>
      <c r="H47" s="139"/>
      <c r="I47" s="139"/>
      <c r="J47" s="142"/>
    </row>
    <row r="48" spans="2:10" ht="15.95" customHeight="1" x14ac:dyDescent="0.2">
      <c r="B48" s="134" t="str">
        <f t="shared" si="3"/>
        <v/>
      </c>
      <c r="C48" s="141"/>
      <c r="D48" s="136"/>
      <c r="E48" s="137"/>
      <c r="F48" s="138"/>
      <c r="G48" s="138"/>
      <c r="H48" s="139"/>
      <c r="I48" s="139"/>
      <c r="J48" s="140"/>
    </row>
    <row r="49" spans="2:10" ht="15.95" customHeight="1" x14ac:dyDescent="0.2">
      <c r="B49" s="134" t="str">
        <f t="shared" si="3"/>
        <v/>
      </c>
      <c r="C49" s="141"/>
      <c r="D49" s="136"/>
      <c r="E49" s="137"/>
      <c r="F49" s="138"/>
      <c r="G49" s="138"/>
      <c r="H49" s="139"/>
      <c r="I49" s="139"/>
      <c r="J49" s="142"/>
    </row>
    <row r="50" spans="2:10" ht="15.95" customHeight="1" x14ac:dyDescent="0.2">
      <c r="B50" s="134" t="str">
        <f t="shared" si="3"/>
        <v/>
      </c>
      <c r="C50" s="141"/>
      <c r="D50" s="136"/>
      <c r="E50" s="137"/>
      <c r="F50" s="138"/>
      <c r="G50" s="138"/>
      <c r="H50" s="139"/>
      <c r="I50" s="139"/>
      <c r="J50" s="140"/>
    </row>
    <row r="51" spans="2:10" ht="15.95" customHeight="1" x14ac:dyDescent="0.2">
      <c r="B51" s="134" t="str">
        <f t="shared" si="3"/>
        <v/>
      </c>
      <c r="C51" s="141"/>
      <c r="D51" s="136"/>
      <c r="E51" s="137"/>
      <c r="F51" s="138"/>
      <c r="G51" s="138"/>
      <c r="H51" s="139"/>
      <c r="I51" s="139"/>
      <c r="J51" s="140"/>
    </row>
    <row r="52" spans="2:10" ht="15.95" customHeight="1" x14ac:dyDescent="0.2">
      <c r="B52" s="134" t="str">
        <f t="shared" si="3"/>
        <v/>
      </c>
      <c r="C52" s="141"/>
      <c r="D52" s="136"/>
      <c r="E52" s="137"/>
      <c r="F52" s="138"/>
      <c r="G52" s="138"/>
      <c r="H52" s="139"/>
      <c r="I52" s="139"/>
      <c r="J52" s="140"/>
    </row>
    <row r="53" spans="2:10" ht="15.95" customHeight="1" x14ac:dyDescent="0.2">
      <c r="B53" s="134" t="str">
        <f t="shared" si="3"/>
        <v/>
      </c>
      <c r="C53" s="141"/>
      <c r="D53" s="136"/>
      <c r="E53" s="137"/>
      <c r="F53" s="138"/>
      <c r="G53" s="138"/>
      <c r="H53" s="139"/>
      <c r="I53" s="139"/>
      <c r="J53" s="140"/>
    </row>
    <row r="54" spans="2:10" ht="15.95" customHeight="1" x14ac:dyDescent="0.2">
      <c r="B54" s="134" t="str">
        <f t="shared" si="3"/>
        <v/>
      </c>
      <c r="C54" s="141"/>
      <c r="D54" s="136"/>
      <c r="E54" s="137"/>
      <c r="F54" s="138"/>
      <c r="G54" s="138"/>
      <c r="H54" s="139"/>
      <c r="I54" s="139"/>
      <c r="J54" s="140"/>
    </row>
    <row r="55" spans="2:10" ht="15.95" customHeight="1" x14ac:dyDescent="0.2">
      <c r="B55" s="134" t="str">
        <f t="shared" si="3"/>
        <v/>
      </c>
      <c r="C55" s="141"/>
      <c r="D55" s="136"/>
      <c r="E55" s="137"/>
      <c r="F55" s="138"/>
      <c r="G55" s="138"/>
      <c r="H55" s="139"/>
      <c r="I55" s="139"/>
      <c r="J55" s="140"/>
    </row>
    <row r="56" spans="2:10" ht="15.95" customHeight="1" x14ac:dyDescent="0.2">
      <c r="B56" s="134" t="str">
        <f t="shared" si="3"/>
        <v/>
      </c>
      <c r="C56" s="141"/>
      <c r="D56" s="136"/>
      <c r="E56" s="137"/>
      <c r="F56" s="138"/>
      <c r="G56" s="138"/>
      <c r="H56" s="139"/>
      <c r="I56" s="139"/>
      <c r="J56" s="140"/>
    </row>
    <row r="57" spans="2:10" ht="15.95" customHeight="1" x14ac:dyDescent="0.2">
      <c r="B57" s="134" t="str">
        <f t="shared" si="3"/>
        <v/>
      </c>
      <c r="C57" s="141"/>
      <c r="D57" s="136"/>
      <c r="E57" s="137"/>
      <c r="F57" s="138"/>
      <c r="G57" s="138"/>
      <c r="H57" s="139"/>
      <c r="I57" s="139"/>
      <c r="J57" s="140"/>
    </row>
    <row r="58" spans="2:10" ht="15.95" customHeight="1" x14ac:dyDescent="0.2">
      <c r="B58" s="134" t="str">
        <f t="shared" si="3"/>
        <v/>
      </c>
      <c r="C58" s="141"/>
      <c r="D58" s="136"/>
      <c r="E58" s="137"/>
      <c r="F58" s="138"/>
      <c r="G58" s="138"/>
      <c r="H58" s="139"/>
      <c r="I58" s="139"/>
      <c r="J58" s="140"/>
    </row>
    <row r="59" spans="2:10" ht="15.95" customHeight="1" x14ac:dyDescent="0.2">
      <c r="B59" s="134" t="str">
        <f t="shared" si="3"/>
        <v/>
      </c>
      <c r="C59" s="141"/>
      <c r="D59" s="136"/>
      <c r="E59" s="137"/>
      <c r="F59" s="138"/>
      <c r="G59" s="138"/>
      <c r="H59" s="139"/>
      <c r="I59" s="139"/>
      <c r="J59" s="142"/>
    </row>
    <row r="60" spans="2:10" ht="15.95" customHeight="1" x14ac:dyDescent="0.2">
      <c r="B60" s="134" t="str">
        <f t="shared" si="3"/>
        <v/>
      </c>
      <c r="C60" s="141"/>
      <c r="D60" s="136"/>
      <c r="E60" s="137"/>
      <c r="F60" s="138"/>
      <c r="G60" s="138"/>
      <c r="H60" s="139"/>
      <c r="I60" s="139"/>
      <c r="J60" s="140"/>
    </row>
    <row r="61" spans="2:10" ht="15.95" customHeight="1" x14ac:dyDescent="0.2">
      <c r="B61" s="134" t="str">
        <f t="shared" si="3"/>
        <v/>
      </c>
      <c r="C61" s="141"/>
      <c r="D61" s="136"/>
      <c r="E61" s="137"/>
      <c r="F61" s="138"/>
      <c r="G61" s="138"/>
      <c r="H61" s="139"/>
      <c r="I61" s="139"/>
      <c r="J61" s="142"/>
    </row>
    <row r="62" spans="2:10" ht="15.95" customHeight="1" x14ac:dyDescent="0.2">
      <c r="B62" s="134" t="str">
        <f t="shared" si="3"/>
        <v/>
      </c>
      <c r="C62" s="141"/>
      <c r="D62" s="136"/>
      <c r="E62" s="137"/>
      <c r="F62" s="138"/>
      <c r="G62" s="138"/>
      <c r="H62" s="139"/>
      <c r="I62" s="139"/>
      <c r="J62" s="140"/>
    </row>
    <row r="63" spans="2:10" ht="15.95" customHeight="1" x14ac:dyDescent="0.2">
      <c r="B63" s="134" t="str">
        <f t="shared" si="3"/>
        <v/>
      </c>
      <c r="C63" s="141"/>
      <c r="D63" s="136"/>
      <c r="E63" s="137"/>
      <c r="F63" s="138"/>
      <c r="G63" s="138"/>
      <c r="H63" s="139"/>
      <c r="I63" s="139"/>
      <c r="J63" s="142"/>
    </row>
    <row r="64" spans="2:10" ht="15.95" customHeight="1" x14ac:dyDescent="0.2">
      <c r="B64" s="134" t="str">
        <f t="shared" si="3"/>
        <v/>
      </c>
      <c r="C64" s="141"/>
      <c r="D64" s="136"/>
      <c r="E64" s="137"/>
      <c r="F64" s="138"/>
      <c r="G64" s="138"/>
      <c r="H64" s="139"/>
      <c r="I64" s="139"/>
      <c r="J64" s="140"/>
    </row>
    <row r="65" spans="2:10" ht="15.95" customHeight="1" x14ac:dyDescent="0.2">
      <c r="B65" s="134" t="str">
        <f t="shared" si="3"/>
        <v/>
      </c>
      <c r="C65" s="141"/>
      <c r="D65" s="136"/>
      <c r="E65" s="137"/>
      <c r="F65" s="138"/>
      <c r="G65" s="138"/>
      <c r="H65" s="139"/>
      <c r="I65" s="139"/>
      <c r="J65" s="140"/>
    </row>
    <row r="66" spans="2:10" ht="15.95" customHeight="1" x14ac:dyDescent="0.2">
      <c r="B66" s="134" t="str">
        <f t="shared" si="3"/>
        <v/>
      </c>
      <c r="C66" s="141"/>
      <c r="D66" s="136"/>
      <c r="E66" s="137"/>
      <c r="F66" s="138"/>
      <c r="G66" s="138"/>
      <c r="H66" s="139"/>
      <c r="I66" s="139"/>
      <c r="J66" s="140"/>
    </row>
    <row r="67" spans="2:10" ht="15.95" customHeight="1" x14ac:dyDescent="0.2">
      <c r="B67" s="134" t="str">
        <f t="shared" si="3"/>
        <v/>
      </c>
      <c r="C67" s="141"/>
      <c r="D67" s="136"/>
      <c r="E67" s="137"/>
      <c r="F67" s="138"/>
      <c r="G67" s="138"/>
      <c r="H67" s="139"/>
      <c r="I67" s="139"/>
      <c r="J67" s="140"/>
    </row>
    <row r="68" spans="2:10" ht="15.95" customHeight="1" x14ac:dyDescent="0.2">
      <c r="B68" s="134" t="str">
        <f t="shared" si="3"/>
        <v/>
      </c>
      <c r="C68" s="141"/>
      <c r="D68" s="136"/>
      <c r="E68" s="137"/>
      <c r="F68" s="138"/>
      <c r="G68" s="138"/>
      <c r="H68" s="139"/>
      <c r="I68" s="139"/>
      <c r="J68" s="140"/>
    </row>
    <row r="69" spans="2:10" ht="15.95" customHeight="1" x14ac:dyDescent="0.2">
      <c r="B69" s="134" t="str">
        <f t="shared" si="3"/>
        <v/>
      </c>
      <c r="C69" s="141"/>
      <c r="D69" s="136"/>
      <c r="E69" s="137"/>
      <c r="F69" s="138"/>
      <c r="G69" s="138"/>
      <c r="H69" s="139"/>
      <c r="I69" s="139"/>
      <c r="J69" s="140"/>
    </row>
    <row r="70" spans="2:10" ht="15.95" customHeight="1" x14ac:dyDescent="0.2">
      <c r="B70" s="134" t="str">
        <f t="shared" si="3"/>
        <v/>
      </c>
      <c r="C70" s="141"/>
      <c r="D70" s="136"/>
      <c r="E70" s="137"/>
      <c r="F70" s="138"/>
      <c r="G70" s="138"/>
      <c r="H70" s="139"/>
      <c r="I70" s="139"/>
      <c r="J70" s="140"/>
    </row>
    <row r="71" spans="2:10" ht="15.95" customHeight="1" x14ac:dyDescent="0.2">
      <c r="B71" s="134" t="str">
        <f t="shared" si="3"/>
        <v/>
      </c>
      <c r="C71" s="141"/>
      <c r="D71" s="136"/>
      <c r="E71" s="137"/>
      <c r="F71" s="138"/>
      <c r="G71" s="138"/>
      <c r="H71" s="139"/>
      <c r="I71" s="139"/>
      <c r="J71" s="140"/>
    </row>
    <row r="72" spans="2:10" ht="15.95" customHeight="1" x14ac:dyDescent="0.2">
      <c r="B72" s="134" t="str">
        <f t="shared" si="3"/>
        <v/>
      </c>
      <c r="C72" s="141"/>
      <c r="D72" s="136"/>
      <c r="E72" s="137"/>
      <c r="F72" s="138"/>
      <c r="G72" s="138"/>
      <c r="H72" s="139"/>
      <c r="I72" s="139"/>
      <c r="J72" s="140"/>
    </row>
    <row r="73" spans="2:10" ht="15.95" customHeight="1" x14ac:dyDescent="0.2">
      <c r="B73" s="134" t="str">
        <f t="shared" si="3"/>
        <v/>
      </c>
      <c r="C73" s="141"/>
      <c r="D73" s="136"/>
      <c r="E73" s="137"/>
      <c r="F73" s="138"/>
      <c r="G73" s="138"/>
      <c r="H73" s="139"/>
      <c r="I73" s="139"/>
      <c r="J73" s="142"/>
    </row>
    <row r="74" spans="2:10" ht="15.95" customHeight="1" x14ac:dyDescent="0.2">
      <c r="B74" s="134" t="str">
        <f t="shared" si="3"/>
        <v/>
      </c>
      <c r="C74" s="141"/>
      <c r="D74" s="136"/>
      <c r="E74" s="137"/>
      <c r="F74" s="138"/>
      <c r="G74" s="138"/>
      <c r="H74" s="139"/>
      <c r="I74" s="139"/>
      <c r="J74" s="140"/>
    </row>
    <row r="75" spans="2:10" ht="15.95" customHeight="1" x14ac:dyDescent="0.2">
      <c r="B75" s="134" t="str">
        <f t="shared" ref="B75:B138" si="4">IF(D75&gt;1,B74+1,"")</f>
        <v/>
      </c>
      <c r="C75" s="141"/>
      <c r="D75" s="136"/>
      <c r="E75" s="137"/>
      <c r="F75" s="138"/>
      <c r="G75" s="138"/>
      <c r="H75" s="139"/>
      <c r="I75" s="139"/>
      <c r="J75" s="142"/>
    </row>
    <row r="76" spans="2:10" ht="15.95" customHeight="1" x14ac:dyDescent="0.2">
      <c r="B76" s="134" t="str">
        <f t="shared" si="4"/>
        <v/>
      </c>
      <c r="C76" s="141"/>
      <c r="D76" s="136"/>
      <c r="E76" s="137"/>
      <c r="F76" s="138"/>
      <c r="G76" s="138"/>
      <c r="H76" s="139"/>
      <c r="I76" s="139"/>
      <c r="J76" s="140"/>
    </row>
    <row r="77" spans="2:10" ht="15.95" customHeight="1" x14ac:dyDescent="0.2">
      <c r="B77" s="134" t="str">
        <f t="shared" si="4"/>
        <v/>
      </c>
      <c r="C77" s="141"/>
      <c r="D77" s="136"/>
      <c r="E77" s="137"/>
      <c r="F77" s="138"/>
      <c r="G77" s="138"/>
      <c r="H77" s="139"/>
      <c r="I77" s="139"/>
      <c r="J77" s="142"/>
    </row>
    <row r="78" spans="2:10" ht="15.95" customHeight="1" x14ac:dyDescent="0.2">
      <c r="B78" s="134" t="str">
        <f t="shared" si="4"/>
        <v/>
      </c>
      <c r="C78" s="141"/>
      <c r="D78" s="136"/>
      <c r="E78" s="137"/>
      <c r="F78" s="138"/>
      <c r="G78" s="138"/>
      <c r="H78" s="139"/>
      <c r="I78" s="139"/>
      <c r="J78" s="140"/>
    </row>
    <row r="79" spans="2:10" ht="15.95" customHeight="1" x14ac:dyDescent="0.2">
      <c r="B79" s="134" t="str">
        <f t="shared" si="4"/>
        <v/>
      </c>
      <c r="C79" s="141"/>
      <c r="D79" s="136"/>
      <c r="E79" s="137"/>
      <c r="F79" s="138"/>
      <c r="G79" s="138"/>
      <c r="H79" s="139"/>
      <c r="I79" s="139"/>
      <c r="J79" s="140"/>
    </row>
    <row r="80" spans="2:10" ht="15.95" customHeight="1" x14ac:dyDescent="0.2">
      <c r="B80" s="134" t="str">
        <f t="shared" si="4"/>
        <v/>
      </c>
      <c r="C80" s="141"/>
      <c r="D80" s="136"/>
      <c r="E80" s="137"/>
      <c r="F80" s="138"/>
      <c r="G80" s="138"/>
      <c r="H80" s="139"/>
      <c r="I80" s="139"/>
      <c r="J80" s="140"/>
    </row>
    <row r="81" spans="2:10" ht="15.95" customHeight="1" x14ac:dyDescent="0.2">
      <c r="B81" s="134" t="str">
        <f t="shared" si="4"/>
        <v/>
      </c>
      <c r="C81" s="141"/>
      <c r="D81" s="136"/>
      <c r="E81" s="137"/>
      <c r="F81" s="138"/>
      <c r="G81" s="138"/>
      <c r="H81" s="139"/>
      <c r="I81" s="139"/>
      <c r="J81" s="140"/>
    </row>
    <row r="82" spans="2:10" ht="15.95" customHeight="1" x14ac:dyDescent="0.2">
      <c r="B82" s="134" t="str">
        <f t="shared" si="4"/>
        <v/>
      </c>
      <c r="C82" s="141"/>
      <c r="D82" s="136"/>
      <c r="E82" s="137"/>
      <c r="F82" s="138"/>
      <c r="G82" s="138"/>
      <c r="H82" s="139"/>
      <c r="I82" s="139"/>
      <c r="J82" s="140"/>
    </row>
    <row r="83" spans="2:10" ht="15.95" customHeight="1" x14ac:dyDescent="0.2">
      <c r="B83" s="134" t="str">
        <f t="shared" si="4"/>
        <v/>
      </c>
      <c r="C83" s="141"/>
      <c r="D83" s="136"/>
      <c r="E83" s="137"/>
      <c r="F83" s="138"/>
      <c r="G83" s="138"/>
      <c r="H83" s="139"/>
      <c r="I83" s="139"/>
      <c r="J83" s="140"/>
    </row>
    <row r="84" spans="2:10" ht="15.95" customHeight="1" x14ac:dyDescent="0.2">
      <c r="B84" s="134" t="str">
        <f t="shared" si="4"/>
        <v/>
      </c>
      <c r="C84" s="141"/>
      <c r="D84" s="136"/>
      <c r="E84" s="137"/>
      <c r="F84" s="138"/>
      <c r="G84" s="138"/>
      <c r="H84" s="139"/>
      <c r="I84" s="139"/>
      <c r="J84" s="140"/>
    </row>
    <row r="85" spans="2:10" ht="15.95" customHeight="1" x14ac:dyDescent="0.2">
      <c r="B85" s="134" t="str">
        <f t="shared" si="4"/>
        <v/>
      </c>
      <c r="C85" s="141"/>
      <c r="D85" s="136"/>
      <c r="E85" s="137"/>
      <c r="F85" s="138"/>
      <c r="G85" s="138"/>
      <c r="H85" s="139"/>
      <c r="I85" s="139"/>
      <c r="J85" s="140"/>
    </row>
    <row r="86" spans="2:10" ht="15.95" customHeight="1" x14ac:dyDescent="0.2">
      <c r="B86" s="134" t="str">
        <f t="shared" si="4"/>
        <v/>
      </c>
      <c r="C86" s="141"/>
      <c r="D86" s="136"/>
      <c r="E86" s="137"/>
      <c r="F86" s="138"/>
      <c r="G86" s="138"/>
      <c r="H86" s="139"/>
      <c r="I86" s="139"/>
      <c r="J86" s="140"/>
    </row>
    <row r="87" spans="2:10" ht="15.95" customHeight="1" x14ac:dyDescent="0.2">
      <c r="B87" s="134" t="str">
        <f t="shared" si="4"/>
        <v/>
      </c>
      <c r="C87" s="141"/>
      <c r="D87" s="136"/>
      <c r="E87" s="137"/>
      <c r="F87" s="138"/>
      <c r="G87" s="138"/>
      <c r="H87" s="139"/>
      <c r="I87" s="139"/>
      <c r="J87" s="142"/>
    </row>
    <row r="88" spans="2:10" ht="15.95" customHeight="1" x14ac:dyDescent="0.2">
      <c r="B88" s="134" t="str">
        <f t="shared" si="4"/>
        <v/>
      </c>
      <c r="C88" s="141"/>
      <c r="D88" s="136"/>
      <c r="E88" s="137"/>
      <c r="F88" s="138"/>
      <c r="G88" s="138"/>
      <c r="H88" s="139"/>
      <c r="I88" s="139"/>
      <c r="J88" s="140"/>
    </row>
    <row r="89" spans="2:10" ht="15.95" customHeight="1" x14ac:dyDescent="0.2">
      <c r="B89" s="134" t="str">
        <f t="shared" si="4"/>
        <v/>
      </c>
      <c r="C89" s="141"/>
      <c r="D89" s="136"/>
      <c r="E89" s="137"/>
      <c r="F89" s="138"/>
      <c r="G89" s="138"/>
      <c r="H89" s="139"/>
      <c r="I89" s="139"/>
      <c r="J89" s="142"/>
    </row>
    <row r="90" spans="2:10" ht="15.95" customHeight="1" x14ac:dyDescent="0.2">
      <c r="B90" s="134" t="str">
        <f t="shared" si="4"/>
        <v/>
      </c>
      <c r="C90" s="141"/>
      <c r="D90" s="136"/>
      <c r="E90" s="137"/>
      <c r="F90" s="138"/>
      <c r="G90" s="138"/>
      <c r="H90" s="139"/>
      <c r="I90" s="139"/>
      <c r="J90" s="140"/>
    </row>
    <row r="91" spans="2:10" ht="15.95" customHeight="1" x14ac:dyDescent="0.2">
      <c r="B91" s="134" t="str">
        <f t="shared" si="4"/>
        <v/>
      </c>
      <c r="C91" s="141"/>
      <c r="D91" s="136"/>
      <c r="E91" s="137"/>
      <c r="F91" s="138"/>
      <c r="G91" s="138"/>
      <c r="H91" s="139"/>
      <c r="I91" s="139"/>
      <c r="J91" s="142"/>
    </row>
    <row r="92" spans="2:10" ht="15.95" customHeight="1" x14ac:dyDescent="0.2">
      <c r="B92" s="134" t="str">
        <f t="shared" si="4"/>
        <v/>
      </c>
      <c r="C92" s="141"/>
      <c r="D92" s="136"/>
      <c r="E92" s="137"/>
      <c r="F92" s="138"/>
      <c r="G92" s="138"/>
      <c r="H92" s="139"/>
      <c r="I92" s="139"/>
      <c r="J92" s="140"/>
    </row>
    <row r="93" spans="2:10" ht="15.95" customHeight="1" x14ac:dyDescent="0.2">
      <c r="B93" s="134" t="str">
        <f t="shared" si="4"/>
        <v/>
      </c>
      <c r="C93" s="141"/>
      <c r="D93" s="136"/>
      <c r="E93" s="137"/>
      <c r="F93" s="138"/>
      <c r="G93" s="138"/>
      <c r="H93" s="139"/>
      <c r="I93" s="139"/>
      <c r="J93" s="140"/>
    </row>
    <row r="94" spans="2:10" ht="15.95" customHeight="1" x14ac:dyDescent="0.2">
      <c r="B94" s="134" t="str">
        <f t="shared" si="4"/>
        <v/>
      </c>
      <c r="C94" s="141"/>
      <c r="D94" s="136"/>
      <c r="E94" s="137"/>
      <c r="F94" s="138"/>
      <c r="G94" s="138"/>
      <c r="H94" s="139"/>
      <c r="I94" s="139"/>
      <c r="J94" s="140"/>
    </row>
    <row r="95" spans="2:10" ht="15.95" customHeight="1" x14ac:dyDescent="0.2">
      <c r="B95" s="134" t="str">
        <f t="shared" si="4"/>
        <v/>
      </c>
      <c r="C95" s="141"/>
      <c r="D95" s="136"/>
      <c r="E95" s="137"/>
      <c r="F95" s="138"/>
      <c r="G95" s="138"/>
      <c r="H95" s="139"/>
      <c r="I95" s="139"/>
      <c r="J95" s="140"/>
    </row>
    <row r="96" spans="2:10" ht="15.95" customHeight="1" x14ac:dyDescent="0.2">
      <c r="B96" s="134" t="str">
        <f t="shared" si="4"/>
        <v/>
      </c>
      <c r="C96" s="141"/>
      <c r="D96" s="136"/>
      <c r="E96" s="137"/>
      <c r="F96" s="138"/>
      <c r="G96" s="138"/>
      <c r="H96" s="139"/>
      <c r="I96" s="139"/>
      <c r="J96" s="140"/>
    </row>
    <row r="97" spans="2:10" ht="15.95" customHeight="1" x14ac:dyDescent="0.2">
      <c r="B97" s="134" t="str">
        <f t="shared" si="4"/>
        <v/>
      </c>
      <c r="C97" s="141"/>
      <c r="D97" s="136"/>
      <c r="E97" s="137"/>
      <c r="F97" s="138"/>
      <c r="G97" s="138"/>
      <c r="H97" s="139"/>
      <c r="I97" s="139"/>
      <c r="J97" s="140"/>
    </row>
    <row r="98" spans="2:10" ht="15.95" customHeight="1" x14ac:dyDescent="0.2">
      <c r="B98" s="134" t="str">
        <f t="shared" si="4"/>
        <v/>
      </c>
      <c r="C98" s="141"/>
      <c r="D98" s="136"/>
      <c r="E98" s="137"/>
      <c r="F98" s="138"/>
      <c r="G98" s="138"/>
      <c r="H98" s="139"/>
      <c r="I98" s="139"/>
      <c r="J98" s="140"/>
    </row>
    <row r="99" spans="2:10" ht="15.95" customHeight="1" x14ac:dyDescent="0.2">
      <c r="B99" s="134" t="str">
        <f t="shared" si="4"/>
        <v/>
      </c>
      <c r="C99" s="141"/>
      <c r="D99" s="136"/>
      <c r="E99" s="137"/>
      <c r="F99" s="138"/>
      <c r="G99" s="138"/>
      <c r="H99" s="139"/>
      <c r="I99" s="139"/>
      <c r="J99" s="140"/>
    </row>
    <row r="100" spans="2:10" ht="15.95" customHeight="1" x14ac:dyDescent="0.2">
      <c r="B100" s="134" t="str">
        <f t="shared" si="4"/>
        <v/>
      </c>
      <c r="C100" s="141"/>
      <c r="D100" s="136"/>
      <c r="E100" s="137"/>
      <c r="F100" s="138"/>
      <c r="G100" s="138"/>
      <c r="H100" s="139"/>
      <c r="I100" s="139"/>
      <c r="J100" s="140"/>
    </row>
    <row r="101" spans="2:10" ht="15.95" customHeight="1" x14ac:dyDescent="0.2">
      <c r="B101" s="134" t="str">
        <f t="shared" si="4"/>
        <v/>
      </c>
      <c r="C101" s="141"/>
      <c r="D101" s="136"/>
      <c r="E101" s="137"/>
      <c r="F101" s="138"/>
      <c r="G101" s="138"/>
      <c r="H101" s="139"/>
      <c r="I101" s="139"/>
      <c r="J101" s="142"/>
    </row>
    <row r="102" spans="2:10" ht="15.95" customHeight="1" x14ac:dyDescent="0.2">
      <c r="B102" s="134" t="str">
        <f t="shared" si="4"/>
        <v/>
      </c>
      <c r="C102" s="141"/>
      <c r="D102" s="136"/>
      <c r="E102" s="137"/>
      <c r="F102" s="138"/>
      <c r="G102" s="138"/>
      <c r="H102" s="139"/>
      <c r="I102" s="139"/>
      <c r="J102" s="140"/>
    </row>
    <row r="103" spans="2:10" ht="15.95" customHeight="1" x14ac:dyDescent="0.2">
      <c r="B103" s="134" t="str">
        <f t="shared" si="4"/>
        <v/>
      </c>
      <c r="C103" s="141"/>
      <c r="D103" s="136"/>
      <c r="E103" s="137"/>
      <c r="F103" s="138"/>
      <c r="G103" s="138"/>
      <c r="H103" s="139"/>
      <c r="I103" s="139"/>
      <c r="J103" s="142"/>
    </row>
    <row r="104" spans="2:10" ht="15.95" customHeight="1" x14ac:dyDescent="0.2">
      <c r="B104" s="134" t="str">
        <f t="shared" si="4"/>
        <v/>
      </c>
      <c r="C104" s="141"/>
      <c r="D104" s="136"/>
      <c r="E104" s="137"/>
      <c r="F104" s="138"/>
      <c r="G104" s="138"/>
      <c r="H104" s="139"/>
      <c r="I104" s="139"/>
      <c r="J104" s="140"/>
    </row>
    <row r="105" spans="2:10" ht="15.95" customHeight="1" x14ac:dyDescent="0.2">
      <c r="B105" s="134" t="str">
        <f t="shared" si="4"/>
        <v/>
      </c>
      <c r="C105" s="141"/>
      <c r="D105" s="136"/>
      <c r="E105" s="137"/>
      <c r="F105" s="138"/>
      <c r="G105" s="138"/>
      <c r="H105" s="139"/>
      <c r="I105" s="139"/>
      <c r="J105" s="142"/>
    </row>
    <row r="106" spans="2:10" ht="15.95" customHeight="1" x14ac:dyDescent="0.2">
      <c r="B106" s="134" t="str">
        <f t="shared" si="4"/>
        <v/>
      </c>
      <c r="C106" s="141"/>
      <c r="D106" s="136"/>
      <c r="E106" s="137"/>
      <c r="F106" s="138"/>
      <c r="G106" s="138"/>
      <c r="H106" s="139"/>
      <c r="I106" s="139"/>
      <c r="J106" s="140"/>
    </row>
    <row r="107" spans="2:10" ht="15.95" customHeight="1" x14ac:dyDescent="0.2">
      <c r="B107" s="134" t="str">
        <f t="shared" si="4"/>
        <v/>
      </c>
      <c r="C107" s="141"/>
      <c r="D107" s="136"/>
      <c r="E107" s="137"/>
      <c r="F107" s="138"/>
      <c r="G107" s="138"/>
      <c r="H107" s="139"/>
      <c r="I107" s="139"/>
      <c r="J107" s="140"/>
    </row>
    <row r="108" spans="2:10" ht="15.95" customHeight="1" x14ac:dyDescent="0.2">
      <c r="B108" s="134" t="str">
        <f t="shared" si="4"/>
        <v/>
      </c>
      <c r="C108" s="141"/>
      <c r="D108" s="136"/>
      <c r="E108" s="137"/>
      <c r="F108" s="138"/>
      <c r="G108" s="138"/>
      <c r="H108" s="139"/>
      <c r="I108" s="139"/>
      <c r="J108" s="140"/>
    </row>
    <row r="109" spans="2:10" ht="15.95" customHeight="1" x14ac:dyDescent="0.2">
      <c r="B109" s="134" t="str">
        <f t="shared" si="4"/>
        <v/>
      </c>
      <c r="C109" s="141"/>
      <c r="D109" s="136"/>
      <c r="E109" s="137"/>
      <c r="F109" s="138"/>
      <c r="G109" s="138"/>
      <c r="H109" s="139"/>
      <c r="I109" s="139"/>
      <c r="J109" s="140"/>
    </row>
    <row r="110" spans="2:10" ht="15.95" customHeight="1" x14ac:dyDescent="0.2">
      <c r="B110" s="134" t="str">
        <f t="shared" si="4"/>
        <v/>
      </c>
      <c r="C110" s="141"/>
      <c r="D110" s="136"/>
      <c r="E110" s="137"/>
      <c r="F110" s="138"/>
      <c r="G110" s="138"/>
      <c r="H110" s="139"/>
      <c r="I110" s="139"/>
      <c r="J110" s="140"/>
    </row>
    <row r="111" spans="2:10" ht="15.95" customHeight="1" x14ac:dyDescent="0.2">
      <c r="B111" s="134" t="str">
        <f t="shared" si="4"/>
        <v/>
      </c>
      <c r="C111" s="141"/>
      <c r="D111" s="136"/>
      <c r="E111" s="137"/>
      <c r="F111" s="138"/>
      <c r="G111" s="138"/>
      <c r="H111" s="139"/>
      <c r="I111" s="139"/>
      <c r="J111" s="140"/>
    </row>
    <row r="112" spans="2:10" ht="15.95" customHeight="1" x14ac:dyDescent="0.2">
      <c r="B112" s="134" t="str">
        <f t="shared" si="4"/>
        <v/>
      </c>
      <c r="C112" s="141"/>
      <c r="D112" s="136"/>
      <c r="E112" s="137"/>
      <c r="F112" s="138"/>
      <c r="G112" s="138"/>
      <c r="H112" s="139"/>
      <c r="I112" s="139"/>
      <c r="J112" s="140"/>
    </row>
    <row r="113" spans="2:10" ht="15.95" customHeight="1" x14ac:dyDescent="0.2">
      <c r="B113" s="134" t="str">
        <f t="shared" si="4"/>
        <v/>
      </c>
      <c r="C113" s="141"/>
      <c r="D113" s="136"/>
      <c r="E113" s="137"/>
      <c r="F113" s="138"/>
      <c r="G113" s="138"/>
      <c r="H113" s="139"/>
      <c r="I113" s="139"/>
      <c r="J113" s="140"/>
    </row>
    <row r="114" spans="2:10" ht="15.95" customHeight="1" x14ac:dyDescent="0.2">
      <c r="B114" s="134" t="str">
        <f t="shared" si="4"/>
        <v/>
      </c>
      <c r="C114" s="141"/>
      <c r="D114" s="136"/>
      <c r="E114" s="137"/>
      <c r="F114" s="138"/>
      <c r="G114" s="138"/>
      <c r="H114" s="139"/>
      <c r="I114" s="139"/>
      <c r="J114" s="140"/>
    </row>
    <row r="115" spans="2:10" ht="15.95" customHeight="1" x14ac:dyDescent="0.2">
      <c r="B115" s="134" t="str">
        <f t="shared" si="4"/>
        <v/>
      </c>
      <c r="C115" s="141"/>
      <c r="D115" s="136"/>
      <c r="E115" s="137"/>
      <c r="F115" s="138"/>
      <c r="G115" s="138"/>
      <c r="H115" s="139"/>
      <c r="I115" s="139"/>
      <c r="J115" s="142"/>
    </row>
    <row r="116" spans="2:10" ht="15.95" customHeight="1" x14ac:dyDescent="0.2">
      <c r="B116" s="134" t="str">
        <f t="shared" si="4"/>
        <v/>
      </c>
      <c r="C116" s="141"/>
      <c r="D116" s="136"/>
      <c r="E116" s="137"/>
      <c r="F116" s="138"/>
      <c r="G116" s="138"/>
      <c r="H116" s="139"/>
      <c r="I116" s="139"/>
      <c r="J116" s="140"/>
    </row>
    <row r="117" spans="2:10" ht="15.95" customHeight="1" x14ac:dyDescent="0.2">
      <c r="B117" s="134" t="str">
        <f t="shared" si="4"/>
        <v/>
      </c>
      <c r="C117" s="141"/>
      <c r="D117" s="136"/>
      <c r="E117" s="137"/>
      <c r="F117" s="138"/>
      <c r="G117" s="138"/>
      <c r="H117" s="139"/>
      <c r="I117" s="139"/>
      <c r="J117" s="142"/>
    </row>
    <row r="118" spans="2:10" ht="15.95" customHeight="1" x14ac:dyDescent="0.2">
      <c r="B118" s="134" t="str">
        <f t="shared" si="4"/>
        <v/>
      </c>
      <c r="C118" s="141"/>
      <c r="D118" s="136"/>
      <c r="E118" s="137"/>
      <c r="F118" s="138"/>
      <c r="G118" s="138"/>
      <c r="H118" s="139"/>
      <c r="I118" s="139"/>
      <c r="J118" s="140"/>
    </row>
    <row r="119" spans="2:10" ht="15.95" customHeight="1" x14ac:dyDescent="0.2">
      <c r="B119" s="134" t="str">
        <f t="shared" si="4"/>
        <v/>
      </c>
      <c r="C119" s="141"/>
      <c r="D119" s="136"/>
      <c r="E119" s="137"/>
      <c r="F119" s="138"/>
      <c r="G119" s="138"/>
      <c r="H119" s="139"/>
      <c r="I119" s="139"/>
      <c r="J119" s="142"/>
    </row>
    <row r="120" spans="2:10" ht="15.95" customHeight="1" x14ac:dyDescent="0.2">
      <c r="B120" s="134" t="str">
        <f t="shared" si="4"/>
        <v/>
      </c>
      <c r="C120" s="141"/>
      <c r="D120" s="136"/>
      <c r="E120" s="137"/>
      <c r="F120" s="138"/>
      <c r="G120" s="138"/>
      <c r="H120" s="139"/>
      <c r="I120" s="139"/>
      <c r="J120" s="140"/>
    </row>
    <row r="121" spans="2:10" ht="15.95" customHeight="1" x14ac:dyDescent="0.2">
      <c r="B121" s="134" t="str">
        <f t="shared" si="4"/>
        <v/>
      </c>
      <c r="C121" s="141"/>
      <c r="D121" s="136"/>
      <c r="E121" s="137"/>
      <c r="F121" s="138"/>
      <c r="G121" s="138"/>
      <c r="H121" s="139"/>
      <c r="I121" s="139"/>
      <c r="J121" s="140"/>
    </row>
    <row r="122" spans="2:10" ht="15.95" customHeight="1" x14ac:dyDescent="0.2">
      <c r="B122" s="134" t="str">
        <f t="shared" si="4"/>
        <v/>
      </c>
      <c r="C122" s="141"/>
      <c r="D122" s="136"/>
      <c r="E122" s="137"/>
      <c r="F122" s="138"/>
      <c r="G122" s="138"/>
      <c r="H122" s="139"/>
      <c r="I122" s="139"/>
      <c r="J122" s="140"/>
    </row>
    <row r="123" spans="2:10" ht="15.95" customHeight="1" x14ac:dyDescent="0.2">
      <c r="B123" s="134" t="str">
        <f t="shared" si="4"/>
        <v/>
      </c>
      <c r="C123" s="141"/>
      <c r="D123" s="136"/>
      <c r="E123" s="137"/>
      <c r="F123" s="138"/>
      <c r="G123" s="138"/>
      <c r="H123" s="139"/>
      <c r="I123" s="139"/>
      <c r="J123" s="140"/>
    </row>
    <row r="124" spans="2:10" ht="15.95" customHeight="1" x14ac:dyDescent="0.2">
      <c r="B124" s="134" t="str">
        <f t="shared" si="4"/>
        <v/>
      </c>
      <c r="C124" s="141"/>
      <c r="D124" s="136"/>
      <c r="E124" s="137"/>
      <c r="F124" s="138"/>
      <c r="G124" s="138"/>
      <c r="H124" s="139"/>
      <c r="I124" s="139"/>
      <c r="J124" s="140"/>
    </row>
    <row r="125" spans="2:10" ht="15.95" customHeight="1" x14ac:dyDescent="0.2">
      <c r="B125" s="134" t="str">
        <f t="shared" si="4"/>
        <v/>
      </c>
      <c r="C125" s="141"/>
      <c r="D125" s="136"/>
      <c r="E125" s="137"/>
      <c r="F125" s="138"/>
      <c r="G125" s="138"/>
      <c r="H125" s="139"/>
      <c r="I125" s="139"/>
      <c r="J125" s="140"/>
    </row>
    <row r="126" spans="2:10" ht="15.95" customHeight="1" x14ac:dyDescent="0.2">
      <c r="B126" s="134" t="str">
        <f t="shared" si="4"/>
        <v/>
      </c>
      <c r="C126" s="141"/>
      <c r="D126" s="136"/>
      <c r="E126" s="137"/>
      <c r="F126" s="138"/>
      <c r="G126" s="138"/>
      <c r="H126" s="139"/>
      <c r="I126" s="139"/>
      <c r="J126" s="140"/>
    </row>
    <row r="127" spans="2:10" ht="15.95" customHeight="1" x14ac:dyDescent="0.2">
      <c r="B127" s="134" t="str">
        <f t="shared" si="4"/>
        <v/>
      </c>
      <c r="C127" s="141"/>
      <c r="D127" s="136"/>
      <c r="E127" s="137"/>
      <c r="F127" s="138"/>
      <c r="G127" s="138"/>
      <c r="H127" s="139"/>
      <c r="I127" s="139"/>
      <c r="J127" s="140"/>
    </row>
    <row r="128" spans="2:10" ht="15.95" customHeight="1" x14ac:dyDescent="0.2">
      <c r="B128" s="134" t="str">
        <f t="shared" si="4"/>
        <v/>
      </c>
      <c r="C128" s="141"/>
      <c r="D128" s="136"/>
      <c r="E128" s="137"/>
      <c r="F128" s="138"/>
      <c r="G128" s="138"/>
      <c r="H128" s="139"/>
      <c r="I128" s="139"/>
      <c r="J128" s="140"/>
    </row>
    <row r="129" spans="2:10" ht="15.95" customHeight="1" x14ac:dyDescent="0.2">
      <c r="B129" s="134" t="str">
        <f t="shared" si="4"/>
        <v/>
      </c>
      <c r="C129" s="141"/>
      <c r="D129" s="136"/>
      <c r="E129" s="137"/>
      <c r="F129" s="138"/>
      <c r="G129" s="138"/>
      <c r="H129" s="139"/>
      <c r="I129" s="139"/>
      <c r="J129" s="142"/>
    </row>
    <row r="130" spans="2:10" ht="15.95" customHeight="1" x14ac:dyDescent="0.2">
      <c r="B130" s="134" t="str">
        <f t="shared" si="4"/>
        <v/>
      </c>
      <c r="C130" s="141"/>
      <c r="D130" s="136"/>
      <c r="E130" s="137"/>
      <c r="F130" s="138"/>
      <c r="G130" s="138"/>
      <c r="H130" s="139"/>
      <c r="I130" s="139"/>
      <c r="J130" s="140"/>
    </row>
    <row r="131" spans="2:10" ht="15.95" customHeight="1" x14ac:dyDescent="0.2">
      <c r="B131" s="134" t="str">
        <f t="shared" si="4"/>
        <v/>
      </c>
      <c r="C131" s="141"/>
      <c r="D131" s="136"/>
      <c r="E131" s="137"/>
      <c r="F131" s="138"/>
      <c r="G131" s="138"/>
      <c r="H131" s="139"/>
      <c r="I131" s="139"/>
      <c r="J131" s="142"/>
    </row>
    <row r="132" spans="2:10" ht="15.95" customHeight="1" x14ac:dyDescent="0.2">
      <c r="B132" s="134" t="str">
        <f t="shared" si="4"/>
        <v/>
      </c>
      <c r="C132" s="141"/>
      <c r="D132" s="136"/>
      <c r="E132" s="137"/>
      <c r="F132" s="138"/>
      <c r="G132" s="138"/>
      <c r="H132" s="139"/>
      <c r="I132" s="139"/>
      <c r="J132" s="140"/>
    </row>
    <row r="133" spans="2:10" ht="15.95" customHeight="1" x14ac:dyDescent="0.2">
      <c r="B133" s="134" t="str">
        <f t="shared" si="4"/>
        <v/>
      </c>
      <c r="C133" s="141"/>
      <c r="D133" s="136"/>
      <c r="E133" s="137"/>
      <c r="F133" s="138"/>
      <c r="G133" s="138"/>
      <c r="H133" s="139"/>
      <c r="I133" s="139"/>
      <c r="J133" s="142"/>
    </row>
    <row r="134" spans="2:10" ht="15.95" customHeight="1" x14ac:dyDescent="0.2">
      <c r="B134" s="134" t="str">
        <f t="shared" si="4"/>
        <v/>
      </c>
      <c r="C134" s="141"/>
      <c r="D134" s="136"/>
      <c r="E134" s="137"/>
      <c r="F134" s="138"/>
      <c r="G134" s="138"/>
      <c r="H134" s="139"/>
      <c r="I134" s="139"/>
      <c r="J134" s="140"/>
    </row>
    <row r="135" spans="2:10" ht="15.95" customHeight="1" x14ac:dyDescent="0.2">
      <c r="B135" s="134" t="str">
        <f t="shared" si="4"/>
        <v/>
      </c>
      <c r="C135" s="141"/>
      <c r="D135" s="136"/>
      <c r="E135" s="137"/>
      <c r="F135" s="138"/>
      <c r="G135" s="138"/>
      <c r="H135" s="139"/>
      <c r="I135" s="139"/>
      <c r="J135" s="140"/>
    </row>
    <row r="136" spans="2:10" ht="15.95" customHeight="1" x14ac:dyDescent="0.2">
      <c r="B136" s="134" t="str">
        <f t="shared" si="4"/>
        <v/>
      </c>
      <c r="C136" s="141"/>
      <c r="D136" s="136"/>
      <c r="E136" s="137"/>
      <c r="F136" s="138"/>
      <c r="G136" s="138"/>
      <c r="H136" s="139"/>
      <c r="I136" s="139"/>
      <c r="J136" s="140"/>
    </row>
    <row r="137" spans="2:10" ht="15.95" customHeight="1" x14ac:dyDescent="0.2">
      <c r="B137" s="134" t="str">
        <f t="shared" si="4"/>
        <v/>
      </c>
      <c r="C137" s="141"/>
      <c r="D137" s="136"/>
      <c r="E137" s="137"/>
      <c r="F137" s="138"/>
      <c r="G137" s="138"/>
      <c r="H137" s="139"/>
      <c r="I137" s="139"/>
      <c r="J137" s="140"/>
    </row>
    <row r="138" spans="2:10" ht="15.95" customHeight="1" x14ac:dyDescent="0.2">
      <c r="B138" s="134" t="str">
        <f t="shared" si="4"/>
        <v/>
      </c>
      <c r="C138" s="141"/>
      <c r="D138" s="136"/>
      <c r="E138" s="137"/>
      <c r="F138" s="138"/>
      <c r="G138" s="138"/>
      <c r="H138" s="139"/>
      <c r="I138" s="139"/>
      <c r="J138" s="140"/>
    </row>
    <row r="139" spans="2:10" ht="15.95" customHeight="1" x14ac:dyDescent="0.2">
      <c r="B139" s="134" t="str">
        <f t="shared" ref="B139:B202" si="5">IF(D139&gt;1,B138+1,"")</f>
        <v/>
      </c>
      <c r="C139" s="141"/>
      <c r="D139" s="136"/>
      <c r="E139" s="137"/>
      <c r="F139" s="138"/>
      <c r="G139" s="138"/>
      <c r="H139" s="139"/>
      <c r="I139" s="139"/>
      <c r="J139" s="140"/>
    </row>
    <row r="140" spans="2:10" ht="15.95" customHeight="1" x14ac:dyDescent="0.2">
      <c r="B140" s="134" t="str">
        <f t="shared" si="5"/>
        <v/>
      </c>
      <c r="C140" s="141"/>
      <c r="D140" s="136"/>
      <c r="E140" s="137"/>
      <c r="F140" s="138"/>
      <c r="G140" s="138"/>
      <c r="H140" s="139"/>
      <c r="I140" s="139"/>
      <c r="J140" s="140"/>
    </row>
    <row r="141" spans="2:10" ht="15.95" customHeight="1" x14ac:dyDescent="0.2">
      <c r="B141" s="134" t="str">
        <f t="shared" si="5"/>
        <v/>
      </c>
      <c r="C141" s="141"/>
      <c r="D141" s="136"/>
      <c r="E141" s="137"/>
      <c r="F141" s="138"/>
      <c r="G141" s="138"/>
      <c r="H141" s="139"/>
      <c r="I141" s="139"/>
      <c r="J141" s="140"/>
    </row>
    <row r="142" spans="2:10" ht="15.95" customHeight="1" x14ac:dyDescent="0.2">
      <c r="B142" s="134" t="str">
        <f t="shared" si="5"/>
        <v/>
      </c>
      <c r="C142" s="141"/>
      <c r="D142" s="136"/>
      <c r="E142" s="137"/>
      <c r="F142" s="138"/>
      <c r="G142" s="138"/>
      <c r="H142" s="139"/>
      <c r="I142" s="139"/>
      <c r="J142" s="140"/>
    </row>
    <row r="143" spans="2:10" ht="15.95" customHeight="1" x14ac:dyDescent="0.2">
      <c r="B143" s="134" t="str">
        <f t="shared" si="5"/>
        <v/>
      </c>
      <c r="C143" s="141"/>
      <c r="D143" s="136"/>
      <c r="E143" s="137"/>
      <c r="F143" s="138"/>
      <c r="G143" s="138"/>
      <c r="H143" s="139"/>
      <c r="I143" s="139"/>
      <c r="J143" s="142"/>
    </row>
    <row r="144" spans="2:10" ht="15.95" customHeight="1" x14ac:dyDescent="0.2">
      <c r="B144" s="134" t="str">
        <f t="shared" si="5"/>
        <v/>
      </c>
      <c r="C144" s="141"/>
      <c r="D144" s="136"/>
      <c r="E144" s="137"/>
      <c r="F144" s="138"/>
      <c r="G144" s="138"/>
      <c r="H144" s="139"/>
      <c r="I144" s="139"/>
      <c r="J144" s="140"/>
    </row>
    <row r="145" spans="2:10" ht="15.95" customHeight="1" x14ac:dyDescent="0.2">
      <c r="B145" s="134" t="str">
        <f t="shared" si="5"/>
        <v/>
      </c>
      <c r="C145" s="141"/>
      <c r="D145" s="136"/>
      <c r="E145" s="137"/>
      <c r="F145" s="138"/>
      <c r="G145" s="138"/>
      <c r="H145" s="139"/>
      <c r="I145" s="139"/>
      <c r="J145" s="142"/>
    </row>
    <row r="146" spans="2:10" ht="15.95" customHeight="1" x14ac:dyDescent="0.2">
      <c r="B146" s="134" t="str">
        <f t="shared" si="5"/>
        <v/>
      </c>
      <c r="C146" s="141"/>
      <c r="D146" s="136"/>
      <c r="E146" s="137"/>
      <c r="F146" s="138"/>
      <c r="G146" s="138"/>
      <c r="H146" s="139"/>
      <c r="I146" s="139"/>
      <c r="J146" s="140"/>
    </row>
    <row r="147" spans="2:10" ht="15.95" customHeight="1" x14ac:dyDescent="0.2">
      <c r="B147" s="134" t="str">
        <f t="shared" si="5"/>
        <v/>
      </c>
      <c r="C147" s="141"/>
      <c r="D147" s="136"/>
      <c r="E147" s="137"/>
      <c r="F147" s="138"/>
      <c r="G147" s="138"/>
      <c r="H147" s="139"/>
      <c r="I147" s="139"/>
      <c r="J147" s="142"/>
    </row>
    <row r="148" spans="2:10" ht="15.95" customHeight="1" x14ac:dyDescent="0.2">
      <c r="B148" s="134" t="str">
        <f t="shared" si="5"/>
        <v/>
      </c>
      <c r="C148" s="141"/>
      <c r="D148" s="136"/>
      <c r="E148" s="137"/>
      <c r="F148" s="138"/>
      <c r="G148" s="138"/>
      <c r="H148" s="139"/>
      <c r="I148" s="139"/>
      <c r="J148" s="140"/>
    </row>
    <row r="149" spans="2:10" ht="15.95" customHeight="1" x14ac:dyDescent="0.2">
      <c r="B149" s="134" t="str">
        <f t="shared" si="5"/>
        <v/>
      </c>
      <c r="C149" s="141"/>
      <c r="D149" s="136"/>
      <c r="E149" s="137"/>
      <c r="F149" s="138"/>
      <c r="G149" s="138"/>
      <c r="H149" s="139"/>
      <c r="I149" s="139"/>
      <c r="J149" s="140"/>
    </row>
    <row r="150" spans="2:10" ht="15.95" customHeight="1" x14ac:dyDescent="0.2">
      <c r="B150" s="134" t="str">
        <f t="shared" si="5"/>
        <v/>
      </c>
      <c r="C150" s="141"/>
      <c r="D150" s="136"/>
      <c r="E150" s="137"/>
      <c r="F150" s="138"/>
      <c r="G150" s="138"/>
      <c r="H150" s="139"/>
      <c r="I150" s="139"/>
      <c r="J150" s="140"/>
    </row>
    <row r="151" spans="2:10" ht="15.95" customHeight="1" x14ac:dyDescent="0.2">
      <c r="B151" s="134" t="str">
        <f t="shared" si="5"/>
        <v/>
      </c>
      <c r="C151" s="141"/>
      <c r="D151" s="136"/>
      <c r="E151" s="137"/>
      <c r="F151" s="138"/>
      <c r="G151" s="138"/>
      <c r="H151" s="139"/>
      <c r="I151" s="139"/>
      <c r="J151" s="140"/>
    </row>
    <row r="152" spans="2:10" ht="15.95" customHeight="1" x14ac:dyDescent="0.2">
      <c r="B152" s="134" t="str">
        <f t="shared" si="5"/>
        <v/>
      </c>
      <c r="C152" s="141"/>
      <c r="D152" s="136"/>
      <c r="E152" s="137"/>
      <c r="F152" s="138"/>
      <c r="G152" s="138"/>
      <c r="H152" s="139"/>
      <c r="I152" s="139"/>
      <c r="J152" s="140"/>
    </row>
    <row r="153" spans="2:10" ht="15.95" customHeight="1" x14ac:dyDescent="0.2">
      <c r="B153" s="134" t="str">
        <f t="shared" si="5"/>
        <v/>
      </c>
      <c r="C153" s="141"/>
      <c r="D153" s="136"/>
      <c r="E153" s="137"/>
      <c r="F153" s="138"/>
      <c r="G153" s="138"/>
      <c r="H153" s="139"/>
      <c r="I153" s="139"/>
      <c r="J153" s="140"/>
    </row>
    <row r="154" spans="2:10" ht="15.95" customHeight="1" x14ac:dyDescent="0.2">
      <c r="B154" s="134" t="str">
        <f t="shared" si="5"/>
        <v/>
      </c>
      <c r="C154" s="141"/>
      <c r="D154" s="136"/>
      <c r="E154" s="137"/>
      <c r="F154" s="138"/>
      <c r="G154" s="138"/>
      <c r="H154" s="139"/>
      <c r="I154" s="139"/>
      <c r="J154" s="140"/>
    </row>
    <row r="155" spans="2:10" ht="15.95" customHeight="1" x14ac:dyDescent="0.2">
      <c r="B155" s="134" t="str">
        <f t="shared" si="5"/>
        <v/>
      </c>
      <c r="C155" s="141"/>
      <c r="D155" s="136"/>
      <c r="E155" s="137"/>
      <c r="F155" s="138"/>
      <c r="G155" s="138"/>
      <c r="H155" s="139"/>
      <c r="I155" s="139"/>
      <c r="J155" s="140"/>
    </row>
    <row r="156" spans="2:10" ht="15.95" customHeight="1" x14ac:dyDescent="0.2">
      <c r="B156" s="134" t="str">
        <f t="shared" si="5"/>
        <v/>
      </c>
      <c r="C156" s="141"/>
      <c r="D156" s="136"/>
      <c r="E156" s="137"/>
      <c r="F156" s="138"/>
      <c r="G156" s="138"/>
      <c r="H156" s="139"/>
      <c r="I156" s="139"/>
      <c r="J156" s="140"/>
    </row>
    <row r="157" spans="2:10" ht="15.95" customHeight="1" x14ac:dyDescent="0.2">
      <c r="B157" s="134" t="str">
        <f t="shared" si="5"/>
        <v/>
      </c>
      <c r="C157" s="141"/>
      <c r="D157" s="136"/>
      <c r="E157" s="137"/>
      <c r="F157" s="138"/>
      <c r="G157" s="138"/>
      <c r="H157" s="139"/>
      <c r="I157" s="139"/>
      <c r="J157" s="142"/>
    </row>
    <row r="158" spans="2:10" ht="15.95" customHeight="1" x14ac:dyDescent="0.2">
      <c r="B158" s="134" t="str">
        <f t="shared" si="5"/>
        <v/>
      </c>
      <c r="C158" s="141"/>
      <c r="D158" s="136"/>
      <c r="E158" s="137"/>
      <c r="F158" s="138"/>
      <c r="G158" s="138"/>
      <c r="H158" s="139"/>
      <c r="I158" s="139"/>
      <c r="J158" s="140"/>
    </row>
    <row r="159" spans="2:10" ht="15.95" customHeight="1" x14ac:dyDescent="0.2">
      <c r="B159" s="134" t="str">
        <f t="shared" si="5"/>
        <v/>
      </c>
      <c r="C159" s="141"/>
      <c r="D159" s="136"/>
      <c r="E159" s="137"/>
      <c r="F159" s="138"/>
      <c r="G159" s="138"/>
      <c r="H159" s="139"/>
      <c r="I159" s="139"/>
      <c r="J159" s="142"/>
    </row>
    <row r="160" spans="2:10" ht="15.95" customHeight="1" x14ac:dyDescent="0.2">
      <c r="B160" s="134" t="str">
        <f t="shared" si="5"/>
        <v/>
      </c>
      <c r="C160" s="141"/>
      <c r="D160" s="136"/>
      <c r="E160" s="137"/>
      <c r="F160" s="138"/>
      <c r="G160" s="138"/>
      <c r="H160" s="139"/>
      <c r="I160" s="139"/>
      <c r="J160" s="140"/>
    </row>
    <row r="161" spans="2:10" ht="15.95" customHeight="1" x14ac:dyDescent="0.2">
      <c r="B161" s="134" t="str">
        <f t="shared" si="5"/>
        <v/>
      </c>
      <c r="C161" s="141"/>
      <c r="D161" s="136"/>
      <c r="E161" s="137"/>
      <c r="F161" s="138"/>
      <c r="G161" s="138"/>
      <c r="H161" s="139"/>
      <c r="I161" s="139"/>
      <c r="J161" s="142"/>
    </row>
    <row r="162" spans="2:10" ht="15.95" customHeight="1" x14ac:dyDescent="0.2">
      <c r="B162" s="134" t="str">
        <f t="shared" si="5"/>
        <v/>
      </c>
      <c r="C162" s="141"/>
      <c r="D162" s="136"/>
      <c r="E162" s="137"/>
      <c r="F162" s="138"/>
      <c r="G162" s="138"/>
      <c r="H162" s="139"/>
      <c r="I162" s="139"/>
      <c r="J162" s="140"/>
    </row>
    <row r="163" spans="2:10" ht="15.95" customHeight="1" x14ac:dyDescent="0.2">
      <c r="B163" s="134" t="str">
        <f t="shared" si="5"/>
        <v/>
      </c>
      <c r="C163" s="141"/>
      <c r="D163" s="136"/>
      <c r="E163" s="137"/>
      <c r="F163" s="138"/>
      <c r="G163" s="138"/>
      <c r="H163" s="139"/>
      <c r="I163" s="139"/>
      <c r="J163" s="140"/>
    </row>
    <row r="164" spans="2:10" ht="15.95" customHeight="1" x14ac:dyDescent="0.2">
      <c r="B164" s="134" t="str">
        <f t="shared" si="5"/>
        <v/>
      </c>
      <c r="C164" s="141"/>
      <c r="D164" s="136"/>
      <c r="E164" s="137"/>
      <c r="F164" s="138"/>
      <c r="G164" s="138"/>
      <c r="H164" s="139"/>
      <c r="I164" s="139"/>
      <c r="J164" s="140"/>
    </row>
    <row r="165" spans="2:10" ht="15.95" customHeight="1" x14ac:dyDescent="0.2">
      <c r="B165" s="134" t="str">
        <f t="shared" si="5"/>
        <v/>
      </c>
      <c r="C165" s="141"/>
      <c r="D165" s="136"/>
      <c r="E165" s="137"/>
      <c r="F165" s="138"/>
      <c r="G165" s="138"/>
      <c r="H165" s="139"/>
      <c r="I165" s="139"/>
      <c r="J165" s="140"/>
    </row>
    <row r="166" spans="2:10" ht="15.95" customHeight="1" x14ac:dyDescent="0.2">
      <c r="B166" s="134" t="str">
        <f t="shared" si="5"/>
        <v/>
      </c>
      <c r="C166" s="141"/>
      <c r="D166" s="136"/>
      <c r="E166" s="137"/>
      <c r="F166" s="138"/>
      <c r="G166" s="138"/>
      <c r="H166" s="139"/>
      <c r="I166" s="139"/>
      <c r="J166" s="140"/>
    </row>
    <row r="167" spans="2:10" ht="15.95" customHeight="1" x14ac:dyDescent="0.2">
      <c r="B167" s="134" t="str">
        <f t="shared" si="5"/>
        <v/>
      </c>
      <c r="C167" s="141"/>
      <c r="D167" s="136"/>
      <c r="E167" s="137"/>
      <c r="F167" s="138"/>
      <c r="G167" s="138"/>
      <c r="H167" s="139"/>
      <c r="I167" s="139"/>
      <c r="J167" s="140"/>
    </row>
    <row r="168" spans="2:10" ht="15.95" customHeight="1" x14ac:dyDescent="0.2">
      <c r="B168" s="134" t="str">
        <f t="shared" si="5"/>
        <v/>
      </c>
      <c r="C168" s="141"/>
      <c r="D168" s="136"/>
      <c r="E168" s="137"/>
      <c r="F168" s="138"/>
      <c r="G168" s="138"/>
      <c r="H168" s="139"/>
      <c r="I168" s="139"/>
      <c r="J168" s="140"/>
    </row>
    <row r="169" spans="2:10" ht="15.95" customHeight="1" x14ac:dyDescent="0.2">
      <c r="B169" s="134" t="str">
        <f t="shared" si="5"/>
        <v/>
      </c>
      <c r="C169" s="141"/>
      <c r="D169" s="136"/>
      <c r="E169" s="137"/>
      <c r="F169" s="138"/>
      <c r="G169" s="138"/>
      <c r="H169" s="139"/>
      <c r="I169" s="139"/>
      <c r="J169" s="140"/>
    </row>
    <row r="170" spans="2:10" ht="15.95" customHeight="1" x14ac:dyDescent="0.2">
      <c r="B170" s="134" t="str">
        <f t="shared" si="5"/>
        <v/>
      </c>
      <c r="C170" s="141"/>
      <c r="D170" s="136"/>
      <c r="E170" s="137"/>
      <c r="F170" s="138"/>
      <c r="G170" s="138"/>
      <c r="H170" s="139"/>
      <c r="I170" s="139"/>
      <c r="J170" s="140"/>
    </row>
    <row r="171" spans="2:10" ht="15.95" customHeight="1" x14ac:dyDescent="0.2">
      <c r="B171" s="134" t="str">
        <f t="shared" si="5"/>
        <v/>
      </c>
      <c r="C171" s="141"/>
      <c r="D171" s="136"/>
      <c r="E171" s="137"/>
      <c r="F171" s="138"/>
      <c r="G171" s="138"/>
      <c r="H171" s="139"/>
      <c r="I171" s="139"/>
      <c r="J171" s="142"/>
    </row>
    <row r="172" spans="2:10" ht="15.95" customHeight="1" x14ac:dyDescent="0.2">
      <c r="B172" s="134" t="str">
        <f t="shared" si="5"/>
        <v/>
      </c>
      <c r="C172" s="141"/>
      <c r="D172" s="136"/>
      <c r="E172" s="137"/>
      <c r="F172" s="138"/>
      <c r="G172" s="138"/>
      <c r="H172" s="139"/>
      <c r="I172" s="139"/>
      <c r="J172" s="140"/>
    </row>
    <row r="173" spans="2:10" ht="15.95" customHeight="1" x14ac:dyDescent="0.2">
      <c r="B173" s="134" t="str">
        <f t="shared" si="5"/>
        <v/>
      </c>
      <c r="C173" s="141"/>
      <c r="D173" s="136"/>
      <c r="E173" s="137"/>
      <c r="F173" s="138"/>
      <c r="G173" s="138"/>
      <c r="H173" s="139"/>
      <c r="I173" s="139"/>
      <c r="J173" s="142"/>
    </row>
    <row r="174" spans="2:10" ht="15.95" customHeight="1" x14ac:dyDescent="0.2">
      <c r="B174" s="134" t="str">
        <f t="shared" si="5"/>
        <v/>
      </c>
      <c r="C174" s="141"/>
      <c r="D174" s="136"/>
      <c r="E174" s="137"/>
      <c r="F174" s="138"/>
      <c r="G174" s="138"/>
      <c r="H174" s="139"/>
      <c r="I174" s="139"/>
      <c r="J174" s="140"/>
    </row>
    <row r="175" spans="2:10" ht="15.95" customHeight="1" x14ac:dyDescent="0.2">
      <c r="B175" s="134" t="str">
        <f t="shared" si="5"/>
        <v/>
      </c>
      <c r="C175" s="141"/>
      <c r="D175" s="136"/>
      <c r="E175" s="137"/>
      <c r="F175" s="138"/>
      <c r="G175" s="138"/>
      <c r="H175" s="139"/>
      <c r="I175" s="139"/>
      <c r="J175" s="142"/>
    </row>
    <row r="176" spans="2:10" ht="15.95" customHeight="1" x14ac:dyDescent="0.2">
      <c r="B176" s="134" t="str">
        <f t="shared" si="5"/>
        <v/>
      </c>
      <c r="C176" s="141"/>
      <c r="D176" s="136"/>
      <c r="E176" s="137"/>
      <c r="F176" s="138"/>
      <c r="G176" s="138"/>
      <c r="H176" s="139"/>
      <c r="I176" s="139"/>
      <c r="J176" s="140"/>
    </row>
    <row r="177" spans="2:10" ht="15.95" customHeight="1" x14ac:dyDescent="0.2">
      <c r="B177" s="134" t="str">
        <f t="shared" si="5"/>
        <v/>
      </c>
      <c r="C177" s="141"/>
      <c r="D177" s="136"/>
      <c r="E177" s="137"/>
      <c r="F177" s="138"/>
      <c r="G177" s="138"/>
      <c r="H177" s="139"/>
      <c r="I177" s="139"/>
      <c r="J177" s="142"/>
    </row>
    <row r="178" spans="2:10" ht="15.95" customHeight="1" x14ac:dyDescent="0.2">
      <c r="B178" s="134" t="str">
        <f t="shared" si="5"/>
        <v/>
      </c>
      <c r="C178" s="141"/>
      <c r="D178" s="136"/>
      <c r="E178" s="137"/>
      <c r="F178" s="138"/>
      <c r="G178" s="138"/>
      <c r="H178" s="139"/>
      <c r="I178" s="139"/>
      <c r="J178" s="142"/>
    </row>
    <row r="179" spans="2:10" ht="15.95" customHeight="1" x14ac:dyDescent="0.2">
      <c r="B179" s="134" t="str">
        <f t="shared" si="5"/>
        <v/>
      </c>
      <c r="C179" s="141"/>
      <c r="D179" s="136"/>
      <c r="E179" s="137"/>
      <c r="F179" s="138"/>
      <c r="G179" s="138"/>
      <c r="H179" s="139"/>
      <c r="I179" s="139"/>
      <c r="J179" s="142"/>
    </row>
    <row r="180" spans="2:10" ht="15.95" customHeight="1" x14ac:dyDescent="0.2">
      <c r="B180" s="134" t="str">
        <f t="shared" si="5"/>
        <v/>
      </c>
      <c r="C180" s="141"/>
      <c r="D180" s="136"/>
      <c r="E180" s="137"/>
      <c r="F180" s="138"/>
      <c r="G180" s="138"/>
      <c r="H180" s="139"/>
      <c r="I180" s="139"/>
      <c r="J180" s="142"/>
    </row>
    <row r="181" spans="2:10" ht="15.95" customHeight="1" x14ac:dyDescent="0.2">
      <c r="B181" s="134" t="str">
        <f t="shared" si="5"/>
        <v/>
      </c>
      <c r="C181" s="141"/>
      <c r="D181" s="136"/>
      <c r="E181" s="137"/>
      <c r="F181" s="138"/>
      <c r="G181" s="138"/>
      <c r="H181" s="139"/>
      <c r="I181" s="139"/>
      <c r="J181" s="142"/>
    </row>
    <row r="182" spans="2:10" ht="15.95" customHeight="1" x14ac:dyDescent="0.2">
      <c r="B182" s="134" t="str">
        <f t="shared" si="5"/>
        <v/>
      </c>
      <c r="C182" s="141"/>
      <c r="D182" s="136"/>
      <c r="E182" s="137"/>
      <c r="F182" s="138"/>
      <c r="G182" s="138"/>
      <c r="H182" s="139"/>
      <c r="I182" s="139"/>
      <c r="J182" s="142"/>
    </row>
    <row r="183" spans="2:10" ht="15.95" customHeight="1" x14ac:dyDescent="0.2">
      <c r="B183" s="134" t="str">
        <f t="shared" si="5"/>
        <v/>
      </c>
      <c r="C183" s="141"/>
      <c r="D183" s="136"/>
      <c r="E183" s="137"/>
      <c r="F183" s="138"/>
      <c r="G183" s="138"/>
      <c r="H183" s="139"/>
      <c r="I183" s="139"/>
      <c r="J183" s="142"/>
    </row>
    <row r="184" spans="2:10" ht="15.95" customHeight="1" x14ac:dyDescent="0.2">
      <c r="B184" s="134" t="str">
        <f t="shared" si="5"/>
        <v/>
      </c>
      <c r="C184" s="141"/>
      <c r="D184" s="136"/>
      <c r="E184" s="137"/>
      <c r="F184" s="138"/>
      <c r="G184" s="138"/>
      <c r="H184" s="139"/>
      <c r="I184" s="139"/>
      <c r="J184" s="142"/>
    </row>
    <row r="185" spans="2:10" ht="15.95" customHeight="1" x14ac:dyDescent="0.2">
      <c r="B185" s="134" t="str">
        <f t="shared" si="5"/>
        <v/>
      </c>
      <c r="C185" s="141"/>
      <c r="D185" s="136"/>
      <c r="E185" s="137"/>
      <c r="F185" s="138"/>
      <c r="G185" s="138"/>
      <c r="H185" s="139"/>
      <c r="I185" s="139"/>
      <c r="J185" s="142"/>
    </row>
    <row r="186" spans="2:10" ht="15.95" customHeight="1" x14ac:dyDescent="0.2">
      <c r="B186" s="134" t="str">
        <f t="shared" si="5"/>
        <v/>
      </c>
      <c r="C186" s="141"/>
      <c r="D186" s="136"/>
      <c r="E186" s="137"/>
      <c r="F186" s="138"/>
      <c r="G186" s="138"/>
      <c r="H186" s="139"/>
      <c r="I186" s="139"/>
      <c r="J186" s="142"/>
    </row>
    <row r="187" spans="2:10" ht="15.95" customHeight="1" x14ac:dyDescent="0.2">
      <c r="B187" s="134" t="str">
        <f t="shared" si="5"/>
        <v/>
      </c>
      <c r="C187" s="141"/>
      <c r="D187" s="136"/>
      <c r="E187" s="137"/>
      <c r="F187" s="138"/>
      <c r="G187" s="138"/>
      <c r="H187" s="139"/>
      <c r="I187" s="139"/>
      <c r="J187" s="142"/>
    </row>
    <row r="188" spans="2:10" ht="15.95" customHeight="1" x14ac:dyDescent="0.2">
      <c r="B188" s="134" t="str">
        <f t="shared" si="5"/>
        <v/>
      </c>
      <c r="C188" s="141"/>
      <c r="D188" s="136"/>
      <c r="E188" s="137"/>
      <c r="F188" s="138"/>
      <c r="G188" s="138"/>
      <c r="H188" s="139"/>
      <c r="I188" s="139"/>
      <c r="J188" s="142"/>
    </row>
    <row r="189" spans="2:10" ht="15.95" customHeight="1" x14ac:dyDescent="0.2">
      <c r="B189" s="134" t="str">
        <f t="shared" si="5"/>
        <v/>
      </c>
      <c r="C189" s="141"/>
      <c r="D189" s="136"/>
      <c r="E189" s="137"/>
      <c r="F189" s="138"/>
      <c r="G189" s="138"/>
      <c r="H189" s="139"/>
      <c r="I189" s="139"/>
      <c r="J189" s="142"/>
    </row>
    <row r="190" spans="2:10" ht="15.95" customHeight="1" x14ac:dyDescent="0.2">
      <c r="B190" s="134" t="str">
        <f t="shared" si="5"/>
        <v/>
      </c>
      <c r="C190" s="141"/>
      <c r="D190" s="136"/>
      <c r="E190" s="137"/>
      <c r="F190" s="138"/>
      <c r="G190" s="138"/>
      <c r="H190" s="139"/>
      <c r="I190" s="139"/>
      <c r="J190" s="142"/>
    </row>
    <row r="191" spans="2:10" ht="15.95" customHeight="1" x14ac:dyDescent="0.2">
      <c r="B191" s="134" t="str">
        <f t="shared" si="5"/>
        <v/>
      </c>
      <c r="C191" s="141"/>
      <c r="D191" s="136"/>
      <c r="E191" s="137"/>
      <c r="F191" s="138"/>
      <c r="G191" s="138"/>
      <c r="H191" s="139"/>
      <c r="I191" s="139"/>
      <c r="J191" s="142"/>
    </row>
    <row r="192" spans="2:10" ht="15.95" customHeight="1" x14ac:dyDescent="0.2">
      <c r="B192" s="134" t="str">
        <f t="shared" si="5"/>
        <v/>
      </c>
      <c r="C192" s="141"/>
      <c r="D192" s="136"/>
      <c r="E192" s="137"/>
      <c r="F192" s="138"/>
      <c r="G192" s="138"/>
      <c r="H192" s="139"/>
      <c r="I192" s="139"/>
      <c r="J192" s="142"/>
    </row>
    <row r="193" spans="2:10" ht="15.95" customHeight="1" x14ac:dyDescent="0.2">
      <c r="B193" s="134" t="str">
        <f t="shared" si="5"/>
        <v/>
      </c>
      <c r="C193" s="141"/>
      <c r="D193" s="136"/>
      <c r="E193" s="137"/>
      <c r="F193" s="138"/>
      <c r="G193" s="138"/>
      <c r="H193" s="139"/>
      <c r="I193" s="139"/>
      <c r="J193" s="142"/>
    </row>
    <row r="194" spans="2:10" ht="15.95" customHeight="1" x14ac:dyDescent="0.2">
      <c r="B194" s="134" t="str">
        <f t="shared" si="5"/>
        <v/>
      </c>
      <c r="C194" s="141"/>
      <c r="D194" s="136"/>
      <c r="E194" s="137"/>
      <c r="F194" s="138"/>
      <c r="G194" s="138"/>
      <c r="H194" s="139"/>
      <c r="I194" s="139"/>
      <c r="J194" s="142"/>
    </row>
    <row r="195" spans="2:10" ht="15.95" customHeight="1" x14ac:dyDescent="0.2">
      <c r="B195" s="134" t="str">
        <f t="shared" si="5"/>
        <v/>
      </c>
      <c r="C195" s="141"/>
      <c r="D195" s="136"/>
      <c r="E195" s="137"/>
      <c r="F195" s="138"/>
      <c r="G195" s="138"/>
      <c r="H195" s="139"/>
      <c r="I195" s="139"/>
      <c r="J195" s="142"/>
    </row>
    <row r="196" spans="2:10" ht="15.95" customHeight="1" x14ac:dyDescent="0.2">
      <c r="B196" s="134" t="str">
        <f t="shared" si="5"/>
        <v/>
      </c>
      <c r="C196" s="141"/>
      <c r="D196" s="136"/>
      <c r="E196" s="137"/>
      <c r="F196" s="138"/>
      <c r="G196" s="138"/>
      <c r="H196" s="139"/>
      <c r="I196" s="139"/>
      <c r="J196" s="142"/>
    </row>
    <row r="197" spans="2:10" ht="15.95" customHeight="1" x14ac:dyDescent="0.2">
      <c r="B197" s="134" t="str">
        <f t="shared" si="5"/>
        <v/>
      </c>
      <c r="C197" s="141"/>
      <c r="D197" s="136"/>
      <c r="E197" s="137"/>
      <c r="F197" s="138"/>
      <c r="G197" s="138"/>
      <c r="H197" s="139"/>
      <c r="I197" s="139"/>
      <c r="J197" s="142"/>
    </row>
    <row r="198" spans="2:10" ht="15.95" customHeight="1" x14ac:dyDescent="0.2">
      <c r="B198" s="134" t="str">
        <f t="shared" si="5"/>
        <v/>
      </c>
      <c r="C198" s="141"/>
      <c r="D198" s="136"/>
      <c r="E198" s="137"/>
      <c r="F198" s="138"/>
      <c r="G198" s="138"/>
      <c r="H198" s="139"/>
      <c r="I198" s="139"/>
      <c r="J198" s="142"/>
    </row>
    <row r="199" spans="2:10" ht="15.95" customHeight="1" x14ac:dyDescent="0.2">
      <c r="B199" s="134" t="str">
        <f t="shared" si="5"/>
        <v/>
      </c>
      <c r="C199" s="141"/>
      <c r="D199" s="136"/>
      <c r="E199" s="137"/>
      <c r="F199" s="138"/>
      <c r="G199" s="138"/>
      <c r="H199" s="139"/>
      <c r="I199" s="139"/>
      <c r="J199" s="142"/>
    </row>
    <row r="200" spans="2:10" ht="15.95" customHeight="1" x14ac:dyDescent="0.2">
      <c r="B200" s="134" t="str">
        <f t="shared" si="5"/>
        <v/>
      </c>
      <c r="C200" s="141"/>
      <c r="D200" s="136"/>
      <c r="E200" s="137"/>
      <c r="F200" s="138"/>
      <c r="G200" s="138"/>
      <c r="H200" s="139"/>
      <c r="I200" s="139"/>
      <c r="J200" s="142"/>
    </row>
    <row r="201" spans="2:10" ht="15.95" customHeight="1" x14ac:dyDescent="0.2">
      <c r="B201" s="134" t="str">
        <f t="shared" si="5"/>
        <v/>
      </c>
      <c r="C201" s="141"/>
      <c r="D201" s="136"/>
      <c r="E201" s="137"/>
      <c r="F201" s="138"/>
      <c r="G201" s="138"/>
      <c r="H201" s="139"/>
      <c r="I201" s="139"/>
      <c r="J201" s="142"/>
    </row>
    <row r="202" spans="2:10" ht="15.95" customHeight="1" x14ac:dyDescent="0.2">
      <c r="B202" s="134" t="str">
        <f t="shared" si="5"/>
        <v/>
      </c>
      <c r="C202" s="141"/>
      <c r="D202" s="136"/>
      <c r="E202" s="137"/>
      <c r="F202" s="138"/>
      <c r="G202" s="138"/>
      <c r="H202" s="139"/>
      <c r="I202" s="139"/>
      <c r="J202" s="142"/>
    </row>
    <row r="203" spans="2:10" ht="15.95" customHeight="1" x14ac:dyDescent="0.2">
      <c r="B203" s="134" t="str">
        <f t="shared" ref="B203:B266" si="6">IF(D203&gt;1,B202+1,"")</f>
        <v/>
      </c>
      <c r="C203" s="141"/>
      <c r="D203" s="136"/>
      <c r="E203" s="137"/>
      <c r="F203" s="138"/>
      <c r="G203" s="138"/>
      <c r="H203" s="139"/>
      <c r="I203" s="139"/>
      <c r="J203" s="142"/>
    </row>
    <row r="204" spans="2:10" ht="15.95" customHeight="1" x14ac:dyDescent="0.2">
      <c r="B204" s="134" t="str">
        <f t="shared" si="6"/>
        <v/>
      </c>
      <c r="C204" s="141"/>
      <c r="D204" s="136"/>
      <c r="E204" s="137"/>
      <c r="F204" s="138"/>
      <c r="G204" s="138"/>
      <c r="H204" s="139"/>
      <c r="I204" s="139"/>
      <c r="J204" s="142"/>
    </row>
    <row r="205" spans="2:10" ht="15.95" customHeight="1" x14ac:dyDescent="0.2">
      <c r="B205" s="134" t="str">
        <f t="shared" si="6"/>
        <v/>
      </c>
      <c r="C205" s="141"/>
      <c r="D205" s="136"/>
      <c r="E205" s="137"/>
      <c r="F205" s="138"/>
      <c r="G205" s="138"/>
      <c r="H205" s="139"/>
      <c r="I205" s="139"/>
      <c r="J205" s="142"/>
    </row>
    <row r="206" spans="2:10" ht="15.95" customHeight="1" x14ac:dyDescent="0.2">
      <c r="B206" s="134" t="str">
        <f t="shared" si="6"/>
        <v/>
      </c>
      <c r="C206" s="141"/>
      <c r="D206" s="136"/>
      <c r="E206" s="137"/>
      <c r="F206" s="138"/>
      <c r="G206" s="138"/>
      <c r="H206" s="139"/>
      <c r="I206" s="139"/>
      <c r="J206" s="142"/>
    </row>
    <row r="207" spans="2:10" ht="15.95" customHeight="1" x14ac:dyDescent="0.2">
      <c r="B207" s="134" t="str">
        <f t="shared" si="6"/>
        <v/>
      </c>
      <c r="C207" s="141"/>
      <c r="D207" s="136"/>
      <c r="E207" s="137"/>
      <c r="F207" s="138"/>
      <c r="G207" s="138"/>
      <c r="H207" s="139"/>
      <c r="I207" s="139"/>
      <c r="J207" s="142"/>
    </row>
    <row r="208" spans="2:10" ht="15.95" customHeight="1" x14ac:dyDescent="0.2">
      <c r="B208" s="134" t="str">
        <f t="shared" si="6"/>
        <v/>
      </c>
      <c r="C208" s="141"/>
      <c r="D208" s="136"/>
      <c r="E208" s="137"/>
      <c r="F208" s="138"/>
      <c r="G208" s="138"/>
      <c r="H208" s="139"/>
      <c r="I208" s="139"/>
      <c r="J208" s="142"/>
    </row>
    <row r="209" spans="2:10" ht="15.95" customHeight="1" x14ac:dyDescent="0.2">
      <c r="B209" s="134" t="str">
        <f t="shared" si="6"/>
        <v/>
      </c>
      <c r="C209" s="141"/>
      <c r="D209" s="136"/>
      <c r="E209" s="137"/>
      <c r="F209" s="138"/>
      <c r="G209" s="138"/>
      <c r="H209" s="139"/>
      <c r="I209" s="139"/>
      <c r="J209" s="142"/>
    </row>
    <row r="210" spans="2:10" ht="15.95" customHeight="1" x14ac:dyDescent="0.2">
      <c r="B210" s="134" t="str">
        <f t="shared" si="6"/>
        <v/>
      </c>
      <c r="C210" s="141"/>
      <c r="D210" s="136"/>
      <c r="E210" s="137"/>
      <c r="F210" s="138"/>
      <c r="G210" s="138"/>
      <c r="H210" s="139"/>
      <c r="I210" s="139"/>
      <c r="J210" s="142"/>
    </row>
    <row r="211" spans="2:10" ht="15.95" customHeight="1" x14ac:dyDescent="0.2">
      <c r="B211" s="134" t="str">
        <f t="shared" si="6"/>
        <v/>
      </c>
      <c r="C211" s="141"/>
      <c r="D211" s="136"/>
      <c r="E211" s="137"/>
      <c r="F211" s="138"/>
      <c r="G211" s="138"/>
      <c r="H211" s="139"/>
      <c r="I211" s="139"/>
      <c r="J211" s="142"/>
    </row>
    <row r="212" spans="2:10" ht="15.95" customHeight="1" x14ac:dyDescent="0.2">
      <c r="B212" s="134" t="str">
        <f t="shared" si="6"/>
        <v/>
      </c>
      <c r="C212" s="141"/>
      <c r="D212" s="136"/>
      <c r="E212" s="137"/>
      <c r="F212" s="138"/>
      <c r="G212" s="138"/>
      <c r="H212" s="139"/>
      <c r="I212" s="139"/>
      <c r="J212" s="142"/>
    </row>
    <row r="213" spans="2:10" ht="15.95" customHeight="1" x14ac:dyDescent="0.2">
      <c r="B213" s="134" t="str">
        <f t="shared" si="6"/>
        <v/>
      </c>
      <c r="C213" s="141"/>
      <c r="D213" s="136"/>
      <c r="E213" s="137"/>
      <c r="F213" s="138"/>
      <c r="G213" s="138"/>
      <c r="H213" s="139"/>
      <c r="I213" s="139"/>
      <c r="J213" s="142"/>
    </row>
    <row r="214" spans="2:10" ht="15.95" customHeight="1" x14ac:dyDescent="0.2">
      <c r="B214" s="134" t="str">
        <f t="shared" si="6"/>
        <v/>
      </c>
      <c r="C214" s="141"/>
      <c r="D214" s="136"/>
      <c r="E214" s="137"/>
      <c r="F214" s="138"/>
      <c r="G214" s="138"/>
      <c r="H214" s="139"/>
      <c r="I214" s="139"/>
      <c r="J214" s="142"/>
    </row>
    <row r="215" spans="2:10" ht="15.95" customHeight="1" x14ac:dyDescent="0.2">
      <c r="B215" s="134" t="str">
        <f t="shared" si="6"/>
        <v/>
      </c>
      <c r="C215" s="141"/>
      <c r="D215" s="136"/>
      <c r="E215" s="137"/>
      <c r="F215" s="138"/>
      <c r="G215" s="138"/>
      <c r="H215" s="139"/>
      <c r="I215" s="139"/>
      <c r="J215" s="142"/>
    </row>
    <row r="216" spans="2:10" ht="15.95" customHeight="1" x14ac:dyDescent="0.2">
      <c r="B216" s="134" t="str">
        <f t="shared" si="6"/>
        <v/>
      </c>
      <c r="C216" s="141"/>
      <c r="D216" s="136"/>
      <c r="E216" s="137"/>
      <c r="F216" s="138"/>
      <c r="G216" s="138"/>
      <c r="H216" s="139"/>
      <c r="I216" s="139"/>
      <c r="J216" s="142"/>
    </row>
    <row r="217" spans="2:10" ht="15.95" customHeight="1" x14ac:dyDescent="0.2">
      <c r="B217" s="134" t="str">
        <f t="shared" si="6"/>
        <v/>
      </c>
      <c r="C217" s="141"/>
      <c r="D217" s="136"/>
      <c r="E217" s="137"/>
      <c r="F217" s="138"/>
      <c r="G217" s="138"/>
      <c r="H217" s="139"/>
      <c r="I217" s="139"/>
      <c r="J217" s="142"/>
    </row>
    <row r="218" spans="2:10" ht="15.95" customHeight="1" x14ac:dyDescent="0.2">
      <c r="B218" s="134" t="str">
        <f t="shared" si="6"/>
        <v/>
      </c>
      <c r="C218" s="141"/>
      <c r="D218" s="136"/>
      <c r="E218" s="137"/>
      <c r="F218" s="138"/>
      <c r="G218" s="138"/>
      <c r="H218" s="139"/>
      <c r="I218" s="139"/>
      <c r="J218" s="142"/>
    </row>
    <row r="219" spans="2:10" ht="15.95" customHeight="1" x14ac:dyDescent="0.2">
      <c r="B219" s="134" t="str">
        <f t="shared" si="6"/>
        <v/>
      </c>
      <c r="C219" s="141"/>
      <c r="D219" s="136"/>
      <c r="E219" s="137"/>
      <c r="F219" s="138"/>
      <c r="G219" s="138"/>
      <c r="H219" s="139"/>
      <c r="I219" s="139"/>
      <c r="J219" s="142"/>
    </row>
    <row r="220" spans="2:10" ht="15.95" customHeight="1" x14ac:dyDescent="0.2">
      <c r="B220" s="134" t="str">
        <f t="shared" si="6"/>
        <v/>
      </c>
      <c r="C220" s="141"/>
      <c r="D220" s="136"/>
      <c r="E220" s="137"/>
      <c r="F220" s="138"/>
      <c r="G220" s="138"/>
      <c r="H220" s="139"/>
      <c r="I220" s="139"/>
      <c r="J220" s="142"/>
    </row>
    <row r="221" spans="2:10" ht="15.95" customHeight="1" x14ac:dyDescent="0.2">
      <c r="B221" s="134" t="str">
        <f t="shared" si="6"/>
        <v/>
      </c>
      <c r="C221" s="141"/>
      <c r="D221" s="136"/>
      <c r="E221" s="137"/>
      <c r="F221" s="138"/>
      <c r="G221" s="138"/>
      <c r="H221" s="139"/>
      <c r="I221" s="139"/>
      <c r="J221" s="142"/>
    </row>
    <row r="222" spans="2:10" ht="15.95" customHeight="1" x14ac:dyDescent="0.2">
      <c r="B222" s="134" t="str">
        <f t="shared" si="6"/>
        <v/>
      </c>
      <c r="C222" s="141"/>
      <c r="D222" s="136"/>
      <c r="E222" s="137"/>
      <c r="F222" s="138"/>
      <c r="G222" s="138"/>
      <c r="H222" s="139"/>
      <c r="I222" s="139"/>
      <c r="J222" s="142"/>
    </row>
    <row r="223" spans="2:10" ht="15.95" customHeight="1" x14ac:dyDescent="0.2">
      <c r="B223" s="134" t="str">
        <f t="shared" si="6"/>
        <v/>
      </c>
      <c r="C223" s="141"/>
      <c r="D223" s="136"/>
      <c r="E223" s="137"/>
      <c r="F223" s="138"/>
      <c r="G223" s="138"/>
      <c r="H223" s="139"/>
      <c r="I223" s="139"/>
      <c r="J223" s="142"/>
    </row>
    <row r="224" spans="2:10" ht="15.95" customHeight="1" x14ac:dyDescent="0.2">
      <c r="B224" s="134" t="str">
        <f t="shared" si="6"/>
        <v/>
      </c>
      <c r="C224" s="141"/>
      <c r="D224" s="136"/>
      <c r="E224" s="137"/>
      <c r="F224" s="138"/>
      <c r="G224" s="138"/>
      <c r="H224" s="139"/>
      <c r="I224" s="139"/>
      <c r="J224" s="142"/>
    </row>
    <row r="225" spans="2:10" ht="15.95" customHeight="1" x14ac:dyDescent="0.2">
      <c r="B225" s="134" t="str">
        <f t="shared" si="6"/>
        <v/>
      </c>
      <c r="C225" s="141"/>
      <c r="D225" s="136"/>
      <c r="E225" s="137"/>
      <c r="F225" s="138"/>
      <c r="G225" s="138"/>
      <c r="H225" s="139"/>
      <c r="I225" s="139"/>
      <c r="J225" s="142"/>
    </row>
    <row r="226" spans="2:10" ht="15.95" customHeight="1" x14ac:dyDescent="0.2">
      <c r="B226" s="134" t="str">
        <f t="shared" si="6"/>
        <v/>
      </c>
      <c r="C226" s="141"/>
      <c r="D226" s="136"/>
      <c r="E226" s="137"/>
      <c r="F226" s="138"/>
      <c r="G226" s="138"/>
      <c r="H226" s="139"/>
      <c r="I226" s="139"/>
      <c r="J226" s="142"/>
    </row>
    <row r="227" spans="2:10" ht="15.95" customHeight="1" x14ac:dyDescent="0.2">
      <c r="B227" s="134" t="str">
        <f t="shared" si="6"/>
        <v/>
      </c>
      <c r="C227" s="141"/>
      <c r="D227" s="136"/>
      <c r="E227" s="137"/>
      <c r="F227" s="138"/>
      <c r="G227" s="138"/>
      <c r="H227" s="139"/>
      <c r="I227" s="139"/>
      <c r="J227" s="142"/>
    </row>
    <row r="228" spans="2:10" ht="15.95" customHeight="1" x14ac:dyDescent="0.2">
      <c r="B228" s="134" t="str">
        <f t="shared" si="6"/>
        <v/>
      </c>
      <c r="C228" s="141"/>
      <c r="D228" s="136"/>
      <c r="E228" s="137"/>
      <c r="F228" s="138"/>
      <c r="G228" s="138"/>
      <c r="H228" s="139"/>
      <c r="I228" s="139"/>
      <c r="J228" s="142"/>
    </row>
    <row r="229" spans="2:10" ht="15.95" customHeight="1" x14ac:dyDescent="0.2">
      <c r="B229" s="134" t="str">
        <f t="shared" si="6"/>
        <v/>
      </c>
      <c r="C229" s="141"/>
      <c r="D229" s="136"/>
      <c r="E229" s="137"/>
      <c r="F229" s="138"/>
      <c r="G229" s="138"/>
      <c r="H229" s="139"/>
      <c r="I229" s="139"/>
      <c r="J229" s="142"/>
    </row>
    <row r="230" spans="2:10" ht="15.95" customHeight="1" x14ac:dyDescent="0.2">
      <c r="B230" s="134" t="str">
        <f t="shared" si="6"/>
        <v/>
      </c>
      <c r="C230" s="141"/>
      <c r="D230" s="136"/>
      <c r="E230" s="137"/>
      <c r="F230" s="138"/>
      <c r="G230" s="138"/>
      <c r="H230" s="139"/>
      <c r="I230" s="139"/>
      <c r="J230" s="142"/>
    </row>
    <row r="231" spans="2:10" ht="15.95" customHeight="1" x14ac:dyDescent="0.2">
      <c r="B231" s="134" t="str">
        <f t="shared" si="6"/>
        <v/>
      </c>
      <c r="C231" s="141"/>
      <c r="D231" s="136"/>
      <c r="E231" s="137"/>
      <c r="F231" s="138"/>
      <c r="G231" s="138"/>
      <c r="H231" s="139"/>
      <c r="I231" s="139"/>
      <c r="J231" s="142"/>
    </row>
    <row r="232" spans="2:10" ht="15.95" customHeight="1" x14ac:dyDescent="0.2">
      <c r="B232" s="134" t="str">
        <f t="shared" si="6"/>
        <v/>
      </c>
      <c r="C232" s="141"/>
      <c r="D232" s="136"/>
      <c r="E232" s="137"/>
      <c r="F232" s="138"/>
      <c r="G232" s="138"/>
      <c r="H232" s="139"/>
      <c r="I232" s="139"/>
      <c r="J232" s="142"/>
    </row>
    <row r="233" spans="2:10" ht="15.95" customHeight="1" x14ac:dyDescent="0.2">
      <c r="B233" s="134" t="str">
        <f t="shared" si="6"/>
        <v/>
      </c>
      <c r="C233" s="141"/>
      <c r="D233" s="136"/>
      <c r="E233" s="137"/>
      <c r="F233" s="138"/>
      <c r="G233" s="138"/>
      <c r="H233" s="139"/>
      <c r="I233" s="139"/>
      <c r="J233" s="142"/>
    </row>
    <row r="234" spans="2:10" ht="15.95" customHeight="1" x14ac:dyDescent="0.2">
      <c r="B234" s="134" t="str">
        <f t="shared" si="6"/>
        <v/>
      </c>
      <c r="C234" s="141"/>
      <c r="D234" s="136"/>
      <c r="E234" s="137"/>
      <c r="F234" s="138"/>
      <c r="G234" s="138"/>
      <c r="H234" s="139"/>
      <c r="I234" s="139"/>
      <c r="J234" s="142"/>
    </row>
    <row r="235" spans="2:10" ht="15.95" customHeight="1" x14ac:dyDescent="0.2">
      <c r="B235" s="134" t="str">
        <f t="shared" si="6"/>
        <v/>
      </c>
      <c r="C235" s="141"/>
      <c r="D235" s="136"/>
      <c r="E235" s="137"/>
      <c r="F235" s="138"/>
      <c r="G235" s="138"/>
      <c r="H235" s="139"/>
      <c r="I235" s="139"/>
      <c r="J235" s="142"/>
    </row>
    <row r="236" spans="2:10" ht="15.95" customHeight="1" x14ac:dyDescent="0.2">
      <c r="B236" s="134" t="str">
        <f t="shared" si="6"/>
        <v/>
      </c>
      <c r="C236" s="141"/>
      <c r="D236" s="136"/>
      <c r="E236" s="137"/>
      <c r="F236" s="138"/>
      <c r="G236" s="138"/>
      <c r="H236" s="139"/>
      <c r="I236" s="139"/>
      <c r="J236" s="142"/>
    </row>
    <row r="237" spans="2:10" ht="15.95" customHeight="1" x14ac:dyDescent="0.2">
      <c r="B237" s="134" t="str">
        <f t="shared" si="6"/>
        <v/>
      </c>
      <c r="C237" s="141"/>
      <c r="D237" s="136"/>
      <c r="E237" s="137"/>
      <c r="F237" s="138"/>
      <c r="G237" s="138"/>
      <c r="H237" s="139"/>
      <c r="I237" s="139"/>
      <c r="J237" s="142"/>
    </row>
    <row r="238" spans="2:10" ht="15.95" customHeight="1" x14ac:dyDescent="0.2">
      <c r="B238" s="134" t="str">
        <f t="shared" si="6"/>
        <v/>
      </c>
      <c r="C238" s="141"/>
      <c r="D238" s="136"/>
      <c r="E238" s="137"/>
      <c r="F238" s="138"/>
      <c r="G238" s="138"/>
      <c r="H238" s="139"/>
      <c r="I238" s="139"/>
      <c r="J238" s="142"/>
    </row>
    <row r="239" spans="2:10" ht="15.95" customHeight="1" x14ac:dyDescent="0.2">
      <c r="B239" s="134" t="str">
        <f t="shared" si="6"/>
        <v/>
      </c>
      <c r="C239" s="141"/>
      <c r="D239" s="136"/>
      <c r="E239" s="137"/>
      <c r="F239" s="138"/>
      <c r="G239" s="138"/>
      <c r="H239" s="139"/>
      <c r="I239" s="139"/>
      <c r="J239" s="142"/>
    </row>
    <row r="240" spans="2:10" ht="15.95" customHeight="1" x14ac:dyDescent="0.2">
      <c r="B240" s="134" t="str">
        <f t="shared" si="6"/>
        <v/>
      </c>
      <c r="C240" s="141"/>
      <c r="D240" s="136"/>
      <c r="E240" s="137"/>
      <c r="F240" s="138"/>
      <c r="G240" s="138"/>
      <c r="H240" s="139"/>
      <c r="I240" s="139"/>
      <c r="J240" s="142"/>
    </row>
    <row r="241" spans="2:10" ht="15.95" customHeight="1" x14ac:dyDescent="0.2">
      <c r="B241" s="134" t="str">
        <f t="shared" si="6"/>
        <v/>
      </c>
      <c r="C241" s="141"/>
      <c r="D241" s="136"/>
      <c r="E241" s="137"/>
      <c r="F241" s="138"/>
      <c r="G241" s="138"/>
      <c r="H241" s="139"/>
      <c r="I241" s="139"/>
      <c r="J241" s="142"/>
    </row>
    <row r="242" spans="2:10" ht="15.95" customHeight="1" x14ac:dyDescent="0.2">
      <c r="B242" s="134" t="str">
        <f t="shared" si="6"/>
        <v/>
      </c>
      <c r="C242" s="141"/>
      <c r="D242" s="136"/>
      <c r="E242" s="137"/>
      <c r="F242" s="138"/>
      <c r="G242" s="138"/>
      <c r="H242" s="139"/>
      <c r="I242" s="139"/>
      <c r="J242" s="142"/>
    </row>
    <row r="243" spans="2:10" ht="15.95" customHeight="1" x14ac:dyDescent="0.2">
      <c r="B243" s="134" t="str">
        <f t="shared" si="6"/>
        <v/>
      </c>
      <c r="C243" s="141"/>
      <c r="D243" s="136"/>
      <c r="E243" s="137"/>
      <c r="F243" s="138"/>
      <c r="G243" s="138"/>
      <c r="H243" s="139"/>
      <c r="I243" s="139"/>
      <c r="J243" s="142"/>
    </row>
    <row r="244" spans="2:10" ht="15.95" customHeight="1" x14ac:dyDescent="0.2">
      <c r="B244" s="134" t="str">
        <f t="shared" si="6"/>
        <v/>
      </c>
      <c r="C244" s="141"/>
      <c r="D244" s="136"/>
      <c r="E244" s="137"/>
      <c r="F244" s="138"/>
      <c r="G244" s="138"/>
      <c r="H244" s="139"/>
      <c r="I244" s="139"/>
      <c r="J244" s="142"/>
    </row>
    <row r="245" spans="2:10" ht="15.95" customHeight="1" x14ac:dyDescent="0.2">
      <c r="B245" s="134" t="str">
        <f t="shared" si="6"/>
        <v/>
      </c>
      <c r="C245" s="141"/>
      <c r="D245" s="136"/>
      <c r="E245" s="137"/>
      <c r="F245" s="138"/>
      <c r="G245" s="138"/>
      <c r="H245" s="139"/>
      <c r="I245" s="139"/>
      <c r="J245" s="142"/>
    </row>
    <row r="246" spans="2:10" ht="15.95" customHeight="1" x14ac:dyDescent="0.2">
      <c r="B246" s="134" t="str">
        <f t="shared" si="6"/>
        <v/>
      </c>
      <c r="C246" s="141"/>
      <c r="D246" s="136"/>
      <c r="E246" s="137"/>
      <c r="F246" s="138"/>
      <c r="G246" s="138"/>
      <c r="H246" s="139"/>
      <c r="I246" s="139"/>
      <c r="J246" s="142"/>
    </row>
    <row r="247" spans="2:10" ht="15.95" customHeight="1" x14ac:dyDescent="0.2">
      <c r="B247" s="134" t="str">
        <f t="shared" si="6"/>
        <v/>
      </c>
      <c r="C247" s="141"/>
      <c r="D247" s="136"/>
      <c r="E247" s="137"/>
      <c r="F247" s="138"/>
      <c r="G247" s="138"/>
      <c r="H247" s="139"/>
      <c r="I247" s="139"/>
      <c r="J247" s="142"/>
    </row>
    <row r="248" spans="2:10" ht="15.95" customHeight="1" x14ac:dyDescent="0.2">
      <c r="B248" s="134" t="str">
        <f t="shared" si="6"/>
        <v/>
      </c>
      <c r="C248" s="141"/>
      <c r="D248" s="136"/>
      <c r="E248" s="137"/>
      <c r="F248" s="138"/>
      <c r="G248" s="138"/>
      <c r="H248" s="139"/>
      <c r="I248" s="139"/>
      <c r="J248" s="142"/>
    </row>
    <row r="249" spans="2:10" ht="15.95" customHeight="1" x14ac:dyDescent="0.2">
      <c r="B249" s="134" t="str">
        <f t="shared" si="6"/>
        <v/>
      </c>
      <c r="C249" s="141"/>
      <c r="D249" s="136"/>
      <c r="E249" s="137"/>
      <c r="F249" s="138"/>
      <c r="G249" s="138"/>
      <c r="H249" s="139"/>
      <c r="I249" s="139"/>
      <c r="J249" s="142"/>
    </row>
    <row r="250" spans="2:10" ht="15.95" customHeight="1" x14ac:dyDescent="0.2">
      <c r="B250" s="134" t="str">
        <f t="shared" si="6"/>
        <v/>
      </c>
      <c r="C250" s="141"/>
      <c r="D250" s="136"/>
      <c r="E250" s="137"/>
      <c r="F250" s="138"/>
      <c r="G250" s="138"/>
      <c r="H250" s="139"/>
      <c r="I250" s="139"/>
      <c r="J250" s="142"/>
    </row>
    <row r="251" spans="2:10" ht="15.95" customHeight="1" x14ac:dyDescent="0.2">
      <c r="B251" s="134" t="str">
        <f t="shared" si="6"/>
        <v/>
      </c>
      <c r="C251" s="141"/>
      <c r="D251" s="136"/>
      <c r="E251" s="137"/>
      <c r="F251" s="138"/>
      <c r="G251" s="138"/>
      <c r="H251" s="139"/>
      <c r="I251" s="139"/>
      <c r="J251" s="142"/>
    </row>
    <row r="252" spans="2:10" ht="15.95" customHeight="1" x14ac:dyDescent="0.2">
      <c r="B252" s="134" t="str">
        <f t="shared" si="6"/>
        <v/>
      </c>
      <c r="C252" s="141"/>
      <c r="D252" s="136"/>
      <c r="E252" s="137"/>
      <c r="F252" s="138"/>
      <c r="G252" s="138"/>
      <c r="H252" s="139"/>
      <c r="I252" s="139"/>
      <c r="J252" s="142"/>
    </row>
    <row r="253" spans="2:10" ht="15.95" customHeight="1" x14ac:dyDescent="0.2">
      <c r="B253" s="134" t="str">
        <f t="shared" si="6"/>
        <v/>
      </c>
      <c r="C253" s="141"/>
      <c r="D253" s="136"/>
      <c r="E253" s="137"/>
      <c r="F253" s="138"/>
      <c r="G253" s="138"/>
      <c r="H253" s="139"/>
      <c r="I253" s="139"/>
      <c r="J253" s="142"/>
    </row>
    <row r="254" spans="2:10" ht="15.95" customHeight="1" x14ac:dyDescent="0.2">
      <c r="B254" s="134" t="str">
        <f t="shared" si="6"/>
        <v/>
      </c>
      <c r="C254" s="141"/>
      <c r="D254" s="136"/>
      <c r="E254" s="137"/>
      <c r="F254" s="138"/>
      <c r="G254" s="138"/>
      <c r="H254" s="139"/>
      <c r="I254" s="139"/>
      <c r="J254" s="142"/>
    </row>
    <row r="255" spans="2:10" ht="15.95" customHeight="1" x14ac:dyDescent="0.2">
      <c r="B255" s="134" t="str">
        <f t="shared" si="6"/>
        <v/>
      </c>
      <c r="C255" s="141"/>
      <c r="D255" s="136"/>
      <c r="E255" s="137"/>
      <c r="F255" s="138"/>
      <c r="G255" s="138"/>
      <c r="H255" s="139"/>
      <c r="I255" s="139"/>
      <c r="J255" s="142"/>
    </row>
    <row r="256" spans="2:10" ht="15.95" customHeight="1" x14ac:dyDescent="0.2">
      <c r="B256" s="134" t="str">
        <f t="shared" si="6"/>
        <v/>
      </c>
      <c r="C256" s="141"/>
      <c r="D256" s="136"/>
      <c r="E256" s="137"/>
      <c r="F256" s="138"/>
      <c r="G256" s="138"/>
      <c r="H256" s="139"/>
      <c r="I256" s="139"/>
      <c r="J256" s="142"/>
    </row>
    <row r="257" spans="2:10" ht="15.95" customHeight="1" x14ac:dyDescent="0.2">
      <c r="B257" s="134" t="str">
        <f t="shared" si="6"/>
        <v/>
      </c>
      <c r="C257" s="141"/>
      <c r="D257" s="136"/>
      <c r="E257" s="137"/>
      <c r="F257" s="138"/>
      <c r="G257" s="138"/>
      <c r="H257" s="139"/>
      <c r="I257" s="139"/>
      <c r="J257" s="142"/>
    </row>
    <row r="258" spans="2:10" ht="15.95" customHeight="1" x14ac:dyDescent="0.2">
      <c r="B258" s="134" t="str">
        <f t="shared" si="6"/>
        <v/>
      </c>
      <c r="C258" s="141"/>
      <c r="D258" s="136"/>
      <c r="E258" s="137"/>
      <c r="F258" s="138"/>
      <c r="G258" s="138"/>
      <c r="H258" s="139"/>
      <c r="I258" s="139"/>
      <c r="J258" s="142"/>
    </row>
    <row r="259" spans="2:10" ht="15.95" customHeight="1" x14ac:dyDescent="0.2">
      <c r="B259" s="134" t="str">
        <f t="shared" si="6"/>
        <v/>
      </c>
      <c r="C259" s="141"/>
      <c r="D259" s="136"/>
      <c r="E259" s="137"/>
      <c r="F259" s="138"/>
      <c r="G259" s="138"/>
      <c r="H259" s="139"/>
      <c r="I259" s="139"/>
      <c r="J259" s="142"/>
    </row>
    <row r="260" spans="2:10" ht="15.95" customHeight="1" x14ac:dyDescent="0.2">
      <c r="B260" s="134" t="str">
        <f t="shared" si="6"/>
        <v/>
      </c>
      <c r="C260" s="141"/>
      <c r="D260" s="136"/>
      <c r="E260" s="137"/>
      <c r="F260" s="138"/>
      <c r="G260" s="138"/>
      <c r="H260" s="139"/>
      <c r="I260" s="139"/>
      <c r="J260" s="142"/>
    </row>
    <row r="261" spans="2:10" ht="15.95" customHeight="1" x14ac:dyDescent="0.2">
      <c r="B261" s="134" t="str">
        <f t="shared" si="6"/>
        <v/>
      </c>
      <c r="C261" s="141"/>
      <c r="D261" s="136"/>
      <c r="E261" s="137"/>
      <c r="F261" s="138"/>
      <c r="G261" s="138"/>
      <c r="H261" s="139"/>
      <c r="I261" s="139"/>
      <c r="J261" s="142"/>
    </row>
    <row r="262" spans="2:10" ht="15.95" customHeight="1" x14ac:dyDescent="0.2">
      <c r="B262" s="134" t="str">
        <f t="shared" si="6"/>
        <v/>
      </c>
      <c r="C262" s="141"/>
      <c r="D262" s="136"/>
      <c r="E262" s="137"/>
      <c r="F262" s="138"/>
      <c r="G262" s="138"/>
      <c r="H262" s="139"/>
      <c r="I262" s="139"/>
      <c r="J262" s="142"/>
    </row>
    <row r="263" spans="2:10" ht="15.95" customHeight="1" x14ac:dyDescent="0.2">
      <c r="B263" s="134" t="str">
        <f t="shared" si="6"/>
        <v/>
      </c>
      <c r="C263" s="141"/>
      <c r="D263" s="136"/>
      <c r="E263" s="137"/>
      <c r="F263" s="138"/>
      <c r="G263" s="138"/>
      <c r="H263" s="139"/>
      <c r="I263" s="139"/>
      <c r="J263" s="142"/>
    </row>
    <row r="264" spans="2:10" ht="15.95" customHeight="1" x14ac:dyDescent="0.2">
      <c r="B264" s="134" t="str">
        <f t="shared" si="6"/>
        <v/>
      </c>
      <c r="C264" s="141"/>
      <c r="D264" s="136"/>
      <c r="E264" s="137"/>
      <c r="F264" s="138"/>
      <c r="G264" s="138"/>
      <c r="H264" s="139"/>
      <c r="I264" s="139"/>
      <c r="J264" s="142"/>
    </row>
    <row r="265" spans="2:10" ht="15.95" customHeight="1" x14ac:dyDescent="0.2">
      <c r="B265" s="134" t="str">
        <f t="shared" si="6"/>
        <v/>
      </c>
      <c r="C265" s="141"/>
      <c r="D265" s="136"/>
      <c r="E265" s="137"/>
      <c r="F265" s="138"/>
      <c r="G265" s="138"/>
      <c r="H265" s="139"/>
      <c r="I265" s="139"/>
      <c r="J265" s="142"/>
    </row>
    <row r="266" spans="2:10" ht="15.95" customHeight="1" x14ac:dyDescent="0.2">
      <c r="B266" s="134" t="str">
        <f t="shared" si="6"/>
        <v/>
      </c>
      <c r="C266" s="141"/>
      <c r="D266" s="136"/>
      <c r="E266" s="137"/>
      <c r="F266" s="138"/>
      <c r="G266" s="138"/>
      <c r="H266" s="139"/>
      <c r="I266" s="139"/>
      <c r="J266" s="142"/>
    </row>
    <row r="267" spans="2:10" ht="15.95" customHeight="1" x14ac:dyDescent="0.2">
      <c r="B267" s="134" t="str">
        <f t="shared" ref="B267:B330" si="7">IF(D267&gt;1,B266+1,"")</f>
        <v/>
      </c>
      <c r="C267" s="141"/>
      <c r="D267" s="136"/>
      <c r="E267" s="137"/>
      <c r="F267" s="138"/>
      <c r="G267" s="138"/>
      <c r="H267" s="139"/>
      <c r="I267" s="139"/>
      <c r="J267" s="142"/>
    </row>
    <row r="268" spans="2:10" ht="15.95" customHeight="1" x14ac:dyDescent="0.2">
      <c r="B268" s="134" t="str">
        <f t="shared" si="7"/>
        <v/>
      </c>
      <c r="C268" s="141"/>
      <c r="D268" s="136"/>
      <c r="E268" s="137"/>
      <c r="F268" s="138"/>
      <c r="G268" s="138"/>
      <c r="H268" s="139"/>
      <c r="I268" s="139"/>
      <c r="J268" s="142"/>
    </row>
    <row r="269" spans="2:10" ht="15.95" customHeight="1" x14ac:dyDescent="0.2">
      <c r="B269" s="134" t="str">
        <f t="shared" si="7"/>
        <v/>
      </c>
      <c r="C269" s="141"/>
      <c r="D269" s="136"/>
      <c r="E269" s="137"/>
      <c r="F269" s="138"/>
      <c r="G269" s="138"/>
      <c r="H269" s="139"/>
      <c r="I269" s="139"/>
      <c r="J269" s="142"/>
    </row>
    <row r="270" spans="2:10" ht="15.95" customHeight="1" x14ac:dyDescent="0.2">
      <c r="B270" s="134" t="str">
        <f t="shared" si="7"/>
        <v/>
      </c>
      <c r="C270" s="141"/>
      <c r="D270" s="136"/>
      <c r="E270" s="137"/>
      <c r="F270" s="138"/>
      <c r="G270" s="138"/>
      <c r="H270" s="139"/>
      <c r="I270" s="139"/>
      <c r="J270" s="142"/>
    </row>
    <row r="271" spans="2:10" ht="15.95" customHeight="1" x14ac:dyDescent="0.2">
      <c r="B271" s="134" t="str">
        <f t="shared" si="7"/>
        <v/>
      </c>
      <c r="C271" s="141"/>
      <c r="D271" s="136"/>
      <c r="E271" s="137"/>
      <c r="F271" s="138"/>
      <c r="G271" s="138"/>
      <c r="H271" s="139"/>
      <c r="I271" s="139"/>
      <c r="J271" s="142"/>
    </row>
    <row r="272" spans="2:10" ht="15.95" customHeight="1" x14ac:dyDescent="0.2">
      <c r="B272" s="134" t="str">
        <f t="shared" si="7"/>
        <v/>
      </c>
      <c r="C272" s="141"/>
      <c r="D272" s="136"/>
      <c r="E272" s="137"/>
      <c r="F272" s="138"/>
      <c r="G272" s="138"/>
      <c r="H272" s="139"/>
      <c r="I272" s="139"/>
      <c r="J272" s="142"/>
    </row>
    <row r="273" spans="2:10" ht="15.95" customHeight="1" x14ac:dyDescent="0.2">
      <c r="B273" s="134" t="str">
        <f t="shared" si="7"/>
        <v/>
      </c>
      <c r="C273" s="141"/>
      <c r="D273" s="136"/>
      <c r="E273" s="137"/>
      <c r="F273" s="138"/>
      <c r="G273" s="138"/>
      <c r="H273" s="139"/>
      <c r="I273" s="139"/>
      <c r="J273" s="142"/>
    </row>
    <row r="274" spans="2:10" ht="15.95" customHeight="1" x14ac:dyDescent="0.2">
      <c r="B274" s="134" t="str">
        <f t="shared" si="7"/>
        <v/>
      </c>
      <c r="C274" s="141"/>
      <c r="D274" s="136"/>
      <c r="E274" s="137"/>
      <c r="F274" s="138"/>
      <c r="G274" s="138"/>
      <c r="H274" s="139"/>
      <c r="I274" s="139"/>
      <c r="J274" s="142"/>
    </row>
    <row r="275" spans="2:10" ht="15.95" customHeight="1" x14ac:dyDescent="0.2">
      <c r="B275" s="134" t="str">
        <f t="shared" si="7"/>
        <v/>
      </c>
      <c r="C275" s="141"/>
      <c r="D275" s="136"/>
      <c r="E275" s="137"/>
      <c r="F275" s="138"/>
      <c r="G275" s="138"/>
      <c r="H275" s="139"/>
      <c r="I275" s="139"/>
      <c r="J275" s="142"/>
    </row>
    <row r="276" spans="2:10" ht="15.95" customHeight="1" x14ac:dyDescent="0.2">
      <c r="B276" s="134" t="str">
        <f t="shared" si="7"/>
        <v/>
      </c>
      <c r="C276" s="141"/>
      <c r="D276" s="136"/>
      <c r="E276" s="137"/>
      <c r="F276" s="138"/>
      <c r="G276" s="138"/>
      <c r="H276" s="139"/>
      <c r="I276" s="139"/>
      <c r="J276" s="142"/>
    </row>
    <row r="277" spans="2:10" ht="15.95" customHeight="1" x14ac:dyDescent="0.2">
      <c r="B277" s="134" t="str">
        <f t="shared" si="7"/>
        <v/>
      </c>
      <c r="C277" s="141"/>
      <c r="D277" s="136"/>
      <c r="E277" s="137"/>
      <c r="F277" s="138"/>
      <c r="G277" s="138"/>
      <c r="H277" s="139"/>
      <c r="I277" s="139"/>
      <c r="J277" s="142"/>
    </row>
    <row r="278" spans="2:10" ht="15.95" customHeight="1" x14ac:dyDescent="0.2">
      <c r="B278" s="134" t="str">
        <f t="shared" si="7"/>
        <v/>
      </c>
      <c r="C278" s="141"/>
      <c r="D278" s="136"/>
      <c r="E278" s="137"/>
      <c r="F278" s="138"/>
      <c r="G278" s="138"/>
      <c r="H278" s="139"/>
      <c r="I278" s="139"/>
      <c r="J278" s="142"/>
    </row>
    <row r="279" spans="2:10" ht="15.95" customHeight="1" x14ac:dyDescent="0.2">
      <c r="B279" s="134" t="str">
        <f t="shared" si="7"/>
        <v/>
      </c>
      <c r="C279" s="141"/>
      <c r="D279" s="136"/>
      <c r="E279" s="137"/>
      <c r="F279" s="138"/>
      <c r="G279" s="138"/>
      <c r="H279" s="139"/>
      <c r="I279" s="139"/>
      <c r="J279" s="142"/>
    </row>
    <row r="280" spans="2:10" ht="15.95" customHeight="1" x14ac:dyDescent="0.2">
      <c r="B280" s="134" t="str">
        <f t="shared" si="7"/>
        <v/>
      </c>
      <c r="C280" s="141"/>
      <c r="D280" s="136"/>
      <c r="E280" s="137"/>
      <c r="F280" s="138"/>
      <c r="G280" s="138"/>
      <c r="H280" s="139"/>
      <c r="I280" s="139"/>
      <c r="J280" s="142"/>
    </row>
    <row r="281" spans="2:10" ht="15.95" customHeight="1" x14ac:dyDescent="0.2">
      <c r="B281" s="134" t="str">
        <f t="shared" si="7"/>
        <v/>
      </c>
      <c r="C281" s="141"/>
      <c r="D281" s="136"/>
      <c r="E281" s="137"/>
      <c r="F281" s="138"/>
      <c r="G281" s="138"/>
      <c r="H281" s="139"/>
      <c r="I281" s="139"/>
      <c r="J281" s="142"/>
    </row>
    <row r="282" spans="2:10" ht="15.95" customHeight="1" x14ac:dyDescent="0.2">
      <c r="B282" s="134" t="str">
        <f t="shared" si="7"/>
        <v/>
      </c>
      <c r="C282" s="141"/>
      <c r="D282" s="136"/>
      <c r="E282" s="137"/>
      <c r="F282" s="138"/>
      <c r="G282" s="138"/>
      <c r="H282" s="139"/>
      <c r="I282" s="139"/>
      <c r="J282" s="142"/>
    </row>
    <row r="283" spans="2:10" ht="15.95" customHeight="1" x14ac:dyDescent="0.2">
      <c r="B283" s="134" t="str">
        <f t="shared" si="7"/>
        <v/>
      </c>
      <c r="C283" s="141"/>
      <c r="D283" s="136"/>
      <c r="E283" s="137"/>
      <c r="F283" s="138"/>
      <c r="G283" s="138"/>
      <c r="H283" s="139"/>
      <c r="I283" s="139"/>
      <c r="J283" s="142"/>
    </row>
    <row r="284" spans="2:10" ht="15.95" customHeight="1" x14ac:dyDescent="0.2">
      <c r="B284" s="134" t="str">
        <f t="shared" si="7"/>
        <v/>
      </c>
      <c r="C284" s="141"/>
      <c r="D284" s="136"/>
      <c r="E284" s="137"/>
      <c r="F284" s="138"/>
      <c r="G284" s="138"/>
      <c r="H284" s="139"/>
      <c r="I284" s="139"/>
      <c r="J284" s="142"/>
    </row>
    <row r="285" spans="2:10" ht="15.95" customHeight="1" x14ac:dyDescent="0.2">
      <c r="B285" s="134" t="str">
        <f t="shared" si="7"/>
        <v/>
      </c>
      <c r="C285" s="141"/>
      <c r="D285" s="136"/>
      <c r="E285" s="137"/>
      <c r="F285" s="138"/>
      <c r="G285" s="138"/>
      <c r="H285" s="139"/>
      <c r="I285" s="139"/>
      <c r="J285" s="142"/>
    </row>
    <row r="286" spans="2:10" ht="15.95" customHeight="1" x14ac:dyDescent="0.2">
      <c r="B286" s="134" t="str">
        <f t="shared" si="7"/>
        <v/>
      </c>
      <c r="C286" s="141"/>
      <c r="D286" s="136"/>
      <c r="E286" s="137"/>
      <c r="F286" s="138"/>
      <c r="G286" s="138"/>
      <c r="H286" s="139"/>
      <c r="I286" s="139"/>
      <c r="J286" s="142"/>
    </row>
    <row r="287" spans="2:10" ht="15.95" customHeight="1" x14ac:dyDescent="0.2">
      <c r="B287" s="134" t="str">
        <f t="shared" si="7"/>
        <v/>
      </c>
      <c r="C287" s="141"/>
      <c r="D287" s="136"/>
      <c r="E287" s="137"/>
      <c r="F287" s="138"/>
      <c r="G287" s="138"/>
      <c r="H287" s="139"/>
      <c r="I287" s="139"/>
      <c r="J287" s="142"/>
    </row>
    <row r="288" spans="2:10" ht="15.95" customHeight="1" x14ac:dyDescent="0.2">
      <c r="B288" s="134" t="str">
        <f t="shared" si="7"/>
        <v/>
      </c>
      <c r="C288" s="141"/>
      <c r="D288" s="136"/>
      <c r="E288" s="137"/>
      <c r="F288" s="138"/>
      <c r="G288" s="138"/>
      <c r="H288" s="139"/>
      <c r="I288" s="139"/>
      <c r="J288" s="142"/>
    </row>
    <row r="289" spans="2:10" ht="15.95" customHeight="1" x14ac:dyDescent="0.2">
      <c r="B289" s="134" t="str">
        <f t="shared" si="7"/>
        <v/>
      </c>
      <c r="C289" s="141"/>
      <c r="D289" s="136"/>
      <c r="E289" s="137"/>
      <c r="F289" s="138"/>
      <c r="G289" s="138"/>
      <c r="H289" s="139"/>
      <c r="I289" s="139"/>
      <c r="J289" s="142"/>
    </row>
    <row r="290" spans="2:10" ht="15.95" customHeight="1" x14ac:dyDescent="0.2">
      <c r="B290" s="134" t="str">
        <f t="shared" si="7"/>
        <v/>
      </c>
      <c r="C290" s="141"/>
      <c r="D290" s="136"/>
      <c r="E290" s="137"/>
      <c r="F290" s="138"/>
      <c r="G290" s="138"/>
      <c r="H290" s="139"/>
      <c r="I290" s="139"/>
      <c r="J290" s="142"/>
    </row>
    <row r="291" spans="2:10" ht="15.95" customHeight="1" x14ac:dyDescent="0.2">
      <c r="B291" s="134" t="str">
        <f t="shared" si="7"/>
        <v/>
      </c>
      <c r="C291" s="141"/>
      <c r="D291" s="136"/>
      <c r="E291" s="137"/>
      <c r="F291" s="138"/>
      <c r="G291" s="138"/>
      <c r="H291" s="139"/>
      <c r="I291" s="139"/>
      <c r="J291" s="142"/>
    </row>
    <row r="292" spans="2:10" ht="15.95" customHeight="1" x14ac:dyDescent="0.2">
      <c r="B292" s="134" t="str">
        <f t="shared" si="7"/>
        <v/>
      </c>
      <c r="C292" s="141"/>
      <c r="D292" s="136"/>
      <c r="E292" s="137"/>
      <c r="F292" s="138"/>
      <c r="G292" s="138"/>
      <c r="H292" s="139"/>
      <c r="I292" s="139"/>
      <c r="J292" s="142"/>
    </row>
    <row r="293" spans="2:10" ht="15.95" customHeight="1" x14ac:dyDescent="0.2">
      <c r="B293" s="134" t="str">
        <f t="shared" si="7"/>
        <v/>
      </c>
      <c r="C293" s="141"/>
      <c r="D293" s="136"/>
      <c r="E293" s="137"/>
      <c r="F293" s="138"/>
      <c r="G293" s="138"/>
      <c r="H293" s="139"/>
      <c r="I293" s="139"/>
      <c r="J293" s="142"/>
    </row>
    <row r="294" spans="2:10" ht="15.95" customHeight="1" x14ac:dyDescent="0.2">
      <c r="B294" s="134" t="str">
        <f t="shared" si="7"/>
        <v/>
      </c>
      <c r="C294" s="141"/>
      <c r="D294" s="136"/>
      <c r="E294" s="137"/>
      <c r="F294" s="138"/>
      <c r="G294" s="138"/>
      <c r="H294" s="139"/>
      <c r="I294" s="139"/>
      <c r="J294" s="142"/>
    </row>
    <row r="295" spans="2:10" ht="15.95" customHeight="1" x14ac:dyDescent="0.2">
      <c r="B295" s="134" t="str">
        <f t="shared" si="7"/>
        <v/>
      </c>
      <c r="C295" s="141"/>
      <c r="D295" s="136"/>
      <c r="E295" s="137"/>
      <c r="F295" s="138"/>
      <c r="G295" s="138"/>
      <c r="H295" s="139"/>
      <c r="I295" s="139"/>
      <c r="J295" s="142"/>
    </row>
    <row r="296" spans="2:10" ht="15.95" customHeight="1" x14ac:dyDescent="0.2">
      <c r="B296" s="134" t="str">
        <f t="shared" si="7"/>
        <v/>
      </c>
      <c r="C296" s="141"/>
      <c r="D296" s="136"/>
      <c r="E296" s="137"/>
      <c r="F296" s="138"/>
      <c r="G296" s="138"/>
      <c r="H296" s="139"/>
      <c r="I296" s="139"/>
      <c r="J296" s="142"/>
    </row>
    <row r="297" spans="2:10" ht="15.95" customHeight="1" x14ac:dyDescent="0.2">
      <c r="B297" s="134" t="str">
        <f t="shared" si="7"/>
        <v/>
      </c>
      <c r="C297" s="141"/>
      <c r="D297" s="136"/>
      <c r="E297" s="137"/>
      <c r="F297" s="138"/>
      <c r="G297" s="138"/>
      <c r="H297" s="139"/>
      <c r="I297" s="139"/>
      <c r="J297" s="142"/>
    </row>
    <row r="298" spans="2:10" ht="15.95" customHeight="1" x14ac:dyDescent="0.2">
      <c r="B298" s="134" t="str">
        <f t="shared" si="7"/>
        <v/>
      </c>
      <c r="C298" s="141"/>
      <c r="D298" s="136"/>
      <c r="E298" s="137"/>
      <c r="F298" s="138"/>
      <c r="G298" s="138"/>
      <c r="H298" s="139"/>
      <c r="I298" s="139"/>
      <c r="J298" s="142"/>
    </row>
    <row r="299" spans="2:10" ht="15.95" customHeight="1" x14ac:dyDescent="0.2">
      <c r="B299" s="134" t="str">
        <f t="shared" si="7"/>
        <v/>
      </c>
      <c r="C299" s="141"/>
      <c r="D299" s="136"/>
      <c r="E299" s="137"/>
      <c r="F299" s="138"/>
      <c r="G299" s="138"/>
      <c r="H299" s="139"/>
      <c r="I299" s="139"/>
      <c r="J299" s="142"/>
    </row>
    <row r="300" spans="2:10" ht="15.95" customHeight="1" x14ac:dyDescent="0.2">
      <c r="B300" s="134" t="str">
        <f t="shared" si="7"/>
        <v/>
      </c>
      <c r="C300" s="141"/>
      <c r="D300" s="136"/>
      <c r="E300" s="137"/>
      <c r="F300" s="138"/>
      <c r="G300" s="138"/>
      <c r="H300" s="139"/>
      <c r="I300" s="139"/>
      <c r="J300" s="142"/>
    </row>
    <row r="301" spans="2:10" ht="15.95" customHeight="1" x14ac:dyDescent="0.2">
      <c r="B301" s="134" t="str">
        <f t="shared" si="7"/>
        <v/>
      </c>
      <c r="C301" s="141"/>
      <c r="D301" s="136"/>
      <c r="E301" s="137"/>
      <c r="F301" s="138"/>
      <c r="G301" s="138"/>
      <c r="H301" s="139"/>
      <c r="I301" s="139"/>
      <c r="J301" s="142"/>
    </row>
    <row r="302" spans="2:10" ht="15.95" customHeight="1" x14ac:dyDescent="0.2">
      <c r="B302" s="134" t="str">
        <f t="shared" si="7"/>
        <v/>
      </c>
      <c r="C302" s="141"/>
      <c r="D302" s="136"/>
      <c r="E302" s="137"/>
      <c r="F302" s="138"/>
      <c r="G302" s="138"/>
      <c r="H302" s="139"/>
      <c r="I302" s="139"/>
      <c r="J302" s="142"/>
    </row>
    <row r="303" spans="2:10" ht="15.95" customHeight="1" x14ac:dyDescent="0.2">
      <c r="B303" s="134" t="str">
        <f t="shared" si="7"/>
        <v/>
      </c>
      <c r="C303" s="141"/>
      <c r="D303" s="136"/>
      <c r="E303" s="137"/>
      <c r="F303" s="138"/>
      <c r="G303" s="138"/>
      <c r="H303" s="139"/>
      <c r="I303" s="139"/>
      <c r="J303" s="142"/>
    </row>
    <row r="304" spans="2:10" ht="15.95" customHeight="1" x14ac:dyDescent="0.2">
      <c r="B304" s="143" t="str">
        <f t="shared" si="7"/>
        <v/>
      </c>
      <c r="C304" s="141"/>
      <c r="D304" s="136"/>
      <c r="E304" s="137"/>
      <c r="F304" s="138"/>
      <c r="G304" s="138"/>
      <c r="H304" s="139"/>
      <c r="I304" s="139"/>
      <c r="J304" s="142"/>
    </row>
    <row r="305" spans="2:10" ht="15.95" customHeight="1" x14ac:dyDescent="0.2">
      <c r="B305" s="143" t="str">
        <f t="shared" si="7"/>
        <v/>
      </c>
      <c r="C305" s="135"/>
      <c r="D305" s="136"/>
      <c r="E305" s="137"/>
      <c r="F305" s="138"/>
      <c r="G305" s="138"/>
      <c r="H305" s="139"/>
      <c r="I305" s="139"/>
      <c r="J305" s="142"/>
    </row>
    <row r="306" spans="2:10" ht="15.95" customHeight="1" x14ac:dyDescent="0.2">
      <c r="B306" s="143" t="str">
        <f t="shared" si="7"/>
        <v/>
      </c>
      <c r="C306" s="135"/>
      <c r="D306" s="136"/>
      <c r="E306" s="137"/>
      <c r="F306" s="138"/>
      <c r="G306" s="138"/>
      <c r="H306" s="139"/>
      <c r="I306" s="139"/>
      <c r="J306" s="142"/>
    </row>
    <row r="307" spans="2:10" ht="15.95" customHeight="1" x14ac:dyDescent="0.2">
      <c r="B307" s="143" t="str">
        <f t="shared" si="7"/>
        <v/>
      </c>
      <c r="C307" s="135"/>
      <c r="D307" s="136"/>
      <c r="E307" s="137"/>
      <c r="F307" s="138"/>
      <c r="G307" s="138"/>
      <c r="H307" s="139"/>
      <c r="I307" s="139"/>
      <c r="J307" s="142"/>
    </row>
    <row r="308" spans="2:10" ht="15.95" customHeight="1" x14ac:dyDescent="0.2">
      <c r="B308" s="143" t="str">
        <f t="shared" si="7"/>
        <v/>
      </c>
      <c r="C308" s="135"/>
      <c r="D308" s="136"/>
      <c r="E308" s="137"/>
      <c r="F308" s="138"/>
      <c r="G308" s="138"/>
      <c r="H308" s="139"/>
      <c r="I308" s="139"/>
      <c r="J308" s="142"/>
    </row>
    <row r="309" spans="2:10" ht="15.95" customHeight="1" x14ac:dyDescent="0.2">
      <c r="B309" s="143" t="str">
        <f t="shared" si="7"/>
        <v/>
      </c>
      <c r="C309" s="135"/>
      <c r="D309" s="136"/>
      <c r="E309" s="137"/>
      <c r="F309" s="138"/>
      <c r="G309" s="138"/>
      <c r="H309" s="139"/>
      <c r="I309" s="139"/>
      <c r="J309" s="142"/>
    </row>
    <row r="310" spans="2:10" ht="15.95" customHeight="1" x14ac:dyDescent="0.2">
      <c r="B310" s="143" t="str">
        <f t="shared" si="7"/>
        <v/>
      </c>
      <c r="C310" s="135"/>
      <c r="D310" s="136"/>
      <c r="E310" s="137"/>
      <c r="F310" s="138"/>
      <c r="G310" s="138"/>
      <c r="H310" s="139"/>
      <c r="I310" s="139"/>
      <c r="J310" s="142"/>
    </row>
    <row r="311" spans="2:10" ht="15.95" customHeight="1" x14ac:dyDescent="0.2">
      <c r="B311" s="143" t="str">
        <f t="shared" si="7"/>
        <v/>
      </c>
      <c r="C311" s="135"/>
      <c r="D311" s="136"/>
      <c r="E311" s="137"/>
      <c r="F311" s="138"/>
      <c r="G311" s="138"/>
      <c r="H311" s="139"/>
      <c r="I311" s="139"/>
      <c r="J311" s="142"/>
    </row>
    <row r="312" spans="2:10" ht="15.95" customHeight="1" x14ac:dyDescent="0.2">
      <c r="B312" s="143" t="str">
        <f t="shared" si="7"/>
        <v/>
      </c>
      <c r="C312" s="135"/>
      <c r="D312" s="136"/>
      <c r="E312" s="137"/>
      <c r="F312" s="138"/>
      <c r="G312" s="138"/>
      <c r="H312" s="139"/>
      <c r="I312" s="139"/>
      <c r="J312" s="142"/>
    </row>
    <row r="313" spans="2:10" ht="15.95" customHeight="1" x14ac:dyDescent="0.2">
      <c r="B313" s="143" t="str">
        <f t="shared" si="7"/>
        <v/>
      </c>
      <c r="C313" s="135"/>
      <c r="D313" s="136"/>
      <c r="E313" s="137"/>
      <c r="F313" s="138"/>
      <c r="G313" s="138"/>
      <c r="H313" s="139"/>
      <c r="I313" s="139"/>
      <c r="J313" s="142"/>
    </row>
    <row r="314" spans="2:10" ht="15.95" customHeight="1" x14ac:dyDescent="0.2">
      <c r="B314" s="143" t="str">
        <f t="shared" si="7"/>
        <v/>
      </c>
      <c r="C314" s="135"/>
      <c r="D314" s="136"/>
      <c r="E314" s="137"/>
      <c r="F314" s="138"/>
      <c r="G314" s="138"/>
      <c r="H314" s="139"/>
      <c r="I314" s="139"/>
      <c r="J314" s="142"/>
    </row>
    <row r="315" spans="2:10" ht="15.95" customHeight="1" x14ac:dyDescent="0.2">
      <c r="B315" s="143" t="str">
        <f t="shared" si="7"/>
        <v/>
      </c>
      <c r="C315" s="135"/>
      <c r="D315" s="136"/>
      <c r="E315" s="137"/>
      <c r="F315" s="138"/>
      <c r="G315" s="138"/>
      <c r="H315" s="139"/>
      <c r="I315" s="139"/>
      <c r="J315" s="142"/>
    </row>
    <row r="316" spans="2:10" ht="15.95" customHeight="1" x14ac:dyDescent="0.2">
      <c r="B316" s="143" t="str">
        <f t="shared" si="7"/>
        <v/>
      </c>
      <c r="C316" s="135"/>
      <c r="D316" s="136"/>
      <c r="E316" s="137"/>
      <c r="F316" s="138"/>
      <c r="G316" s="138"/>
      <c r="H316" s="139"/>
      <c r="I316" s="139"/>
      <c r="J316" s="142"/>
    </row>
    <row r="317" spans="2:10" ht="15.95" customHeight="1" x14ac:dyDescent="0.2">
      <c r="B317" s="143" t="str">
        <f t="shared" si="7"/>
        <v/>
      </c>
      <c r="C317" s="135"/>
      <c r="D317" s="136"/>
      <c r="E317" s="137"/>
      <c r="F317" s="138"/>
      <c r="G317" s="138"/>
      <c r="H317" s="139"/>
      <c r="I317" s="139"/>
      <c r="J317" s="142"/>
    </row>
    <row r="318" spans="2:10" ht="15.95" customHeight="1" x14ac:dyDescent="0.2">
      <c r="B318" s="143" t="str">
        <f t="shared" si="7"/>
        <v/>
      </c>
      <c r="C318" s="135"/>
      <c r="D318" s="136"/>
      <c r="E318" s="137"/>
      <c r="F318" s="138"/>
      <c r="G318" s="138"/>
      <c r="H318" s="139"/>
      <c r="I318" s="139"/>
      <c r="J318" s="142"/>
    </row>
    <row r="319" spans="2:10" ht="15.95" customHeight="1" x14ac:dyDescent="0.2">
      <c r="B319" s="143" t="str">
        <f t="shared" si="7"/>
        <v/>
      </c>
      <c r="C319" s="135"/>
      <c r="D319" s="136"/>
      <c r="E319" s="137"/>
      <c r="F319" s="138"/>
      <c r="G319" s="138"/>
      <c r="H319" s="139"/>
      <c r="I319" s="139"/>
      <c r="J319" s="142"/>
    </row>
    <row r="320" spans="2:10" ht="15.95" customHeight="1" x14ac:dyDescent="0.2">
      <c r="B320" s="143" t="str">
        <f t="shared" si="7"/>
        <v/>
      </c>
      <c r="C320" s="135"/>
      <c r="D320" s="136"/>
      <c r="E320" s="137"/>
      <c r="F320" s="138"/>
      <c r="G320" s="138"/>
      <c r="H320" s="139"/>
      <c r="I320" s="139"/>
      <c r="J320" s="142"/>
    </row>
    <row r="321" spans="2:10" ht="15.95" customHeight="1" x14ac:dyDescent="0.2">
      <c r="B321" s="143" t="str">
        <f t="shared" si="7"/>
        <v/>
      </c>
      <c r="C321" s="135"/>
      <c r="D321" s="136"/>
      <c r="E321" s="137"/>
      <c r="F321" s="138"/>
      <c r="G321" s="138"/>
      <c r="H321" s="139"/>
      <c r="I321" s="139"/>
      <c r="J321" s="142"/>
    </row>
    <row r="322" spans="2:10" ht="15.95" customHeight="1" x14ac:dyDescent="0.2">
      <c r="B322" s="143" t="str">
        <f t="shared" si="7"/>
        <v/>
      </c>
      <c r="C322" s="135"/>
      <c r="D322" s="136"/>
      <c r="E322" s="137"/>
      <c r="F322" s="138"/>
      <c r="G322" s="138"/>
      <c r="H322" s="139"/>
      <c r="I322" s="139"/>
      <c r="J322" s="142"/>
    </row>
    <row r="323" spans="2:10" ht="15.95" customHeight="1" x14ac:dyDescent="0.2">
      <c r="B323" s="143" t="str">
        <f t="shared" si="7"/>
        <v/>
      </c>
      <c r="C323" s="135"/>
      <c r="D323" s="136"/>
      <c r="E323" s="137"/>
      <c r="F323" s="138"/>
      <c r="G323" s="138"/>
      <c r="H323" s="139"/>
      <c r="I323" s="139"/>
      <c r="J323" s="142"/>
    </row>
    <row r="324" spans="2:10" ht="15.95" customHeight="1" x14ac:dyDescent="0.2">
      <c r="B324" s="143" t="str">
        <f t="shared" si="7"/>
        <v/>
      </c>
      <c r="C324" s="135"/>
      <c r="D324" s="136"/>
      <c r="E324" s="137"/>
      <c r="F324" s="138"/>
      <c r="G324" s="138"/>
      <c r="H324" s="139"/>
      <c r="I324" s="139"/>
      <c r="J324" s="142"/>
    </row>
    <row r="325" spans="2:10" ht="15.95" customHeight="1" x14ac:dyDescent="0.2">
      <c r="B325" s="143" t="str">
        <f t="shared" si="7"/>
        <v/>
      </c>
      <c r="C325" s="135"/>
      <c r="D325" s="136"/>
      <c r="E325" s="137"/>
      <c r="F325" s="138"/>
      <c r="G325" s="138"/>
      <c r="H325" s="139"/>
      <c r="I325" s="139"/>
      <c r="J325" s="142"/>
    </row>
    <row r="326" spans="2:10" ht="15.95" customHeight="1" x14ac:dyDescent="0.2">
      <c r="B326" s="143" t="str">
        <f t="shared" si="7"/>
        <v/>
      </c>
      <c r="C326" s="135"/>
      <c r="D326" s="136"/>
      <c r="E326" s="137"/>
      <c r="F326" s="138"/>
      <c r="G326" s="138"/>
      <c r="H326" s="139"/>
      <c r="I326" s="139"/>
      <c r="J326" s="142"/>
    </row>
    <row r="327" spans="2:10" ht="15.95" customHeight="1" x14ac:dyDescent="0.2">
      <c r="B327" s="143" t="str">
        <f t="shared" si="7"/>
        <v/>
      </c>
      <c r="C327" s="135"/>
      <c r="D327" s="136"/>
      <c r="E327" s="137"/>
      <c r="F327" s="138"/>
      <c r="G327" s="138"/>
      <c r="H327" s="139"/>
      <c r="I327" s="139"/>
      <c r="J327" s="142"/>
    </row>
    <row r="328" spans="2:10" ht="15.95" customHeight="1" x14ac:dyDescent="0.2">
      <c r="B328" s="143" t="str">
        <f t="shared" si="7"/>
        <v/>
      </c>
      <c r="C328" s="135"/>
      <c r="D328" s="136"/>
      <c r="E328" s="137"/>
      <c r="F328" s="138"/>
      <c r="G328" s="138"/>
      <c r="H328" s="139"/>
      <c r="I328" s="139"/>
      <c r="J328" s="142"/>
    </row>
    <row r="329" spans="2:10" ht="15.95" customHeight="1" x14ac:dyDescent="0.2">
      <c r="B329" s="143" t="str">
        <f t="shared" si="7"/>
        <v/>
      </c>
      <c r="C329" s="135"/>
      <c r="D329" s="136"/>
      <c r="E329" s="137"/>
      <c r="F329" s="138"/>
      <c r="G329" s="138"/>
      <c r="H329" s="139"/>
      <c r="I329" s="139"/>
      <c r="J329" s="142"/>
    </row>
    <row r="330" spans="2:10" ht="15.95" customHeight="1" x14ac:dyDescent="0.2">
      <c r="B330" s="143" t="str">
        <f t="shared" si="7"/>
        <v/>
      </c>
      <c r="C330" s="135"/>
      <c r="D330" s="136"/>
      <c r="E330" s="137"/>
      <c r="F330" s="138"/>
      <c r="G330" s="138"/>
      <c r="H330" s="139"/>
      <c r="I330" s="139"/>
      <c r="J330" s="142"/>
    </row>
    <row r="331" spans="2:10" ht="15.95" customHeight="1" x14ac:dyDescent="0.2">
      <c r="B331" s="143" t="str">
        <f t="shared" ref="B331:B394" si="8">IF(D331&gt;1,B330+1,"")</f>
        <v/>
      </c>
      <c r="C331" s="135"/>
      <c r="D331" s="136"/>
      <c r="E331" s="137"/>
      <c r="F331" s="138"/>
      <c r="G331" s="138"/>
      <c r="H331" s="139"/>
      <c r="I331" s="139"/>
      <c r="J331" s="142"/>
    </row>
    <row r="332" spans="2:10" ht="15.95" customHeight="1" x14ac:dyDescent="0.2">
      <c r="B332" s="143" t="str">
        <f t="shared" si="8"/>
        <v/>
      </c>
      <c r="C332" s="135"/>
      <c r="D332" s="136"/>
      <c r="E332" s="137"/>
      <c r="F332" s="138"/>
      <c r="G332" s="138"/>
      <c r="H332" s="139"/>
      <c r="I332" s="139"/>
      <c r="J332" s="142"/>
    </row>
    <row r="333" spans="2:10" ht="15.95" customHeight="1" x14ac:dyDescent="0.2">
      <c r="B333" s="143" t="str">
        <f t="shared" si="8"/>
        <v/>
      </c>
      <c r="C333" s="135"/>
      <c r="D333" s="136"/>
      <c r="E333" s="137"/>
      <c r="F333" s="138"/>
      <c r="G333" s="138"/>
      <c r="H333" s="139"/>
      <c r="I333" s="139"/>
      <c r="J333" s="142"/>
    </row>
    <row r="334" spans="2:10" ht="15.95" customHeight="1" x14ac:dyDescent="0.2">
      <c r="B334" s="143" t="str">
        <f t="shared" si="8"/>
        <v/>
      </c>
      <c r="C334" s="135"/>
      <c r="D334" s="136"/>
      <c r="E334" s="137"/>
      <c r="F334" s="138"/>
      <c r="G334" s="138"/>
      <c r="H334" s="139"/>
      <c r="I334" s="139"/>
      <c r="J334" s="142"/>
    </row>
    <row r="335" spans="2:10" ht="15.95" customHeight="1" x14ac:dyDescent="0.2">
      <c r="B335" s="143" t="str">
        <f t="shared" si="8"/>
        <v/>
      </c>
      <c r="C335" s="135"/>
      <c r="D335" s="136"/>
      <c r="E335" s="137"/>
      <c r="F335" s="138"/>
      <c r="G335" s="138"/>
      <c r="H335" s="139"/>
      <c r="I335" s="139"/>
      <c r="J335" s="142"/>
    </row>
    <row r="336" spans="2:10" ht="15.95" customHeight="1" x14ac:dyDescent="0.2">
      <c r="B336" s="143" t="str">
        <f t="shared" si="8"/>
        <v/>
      </c>
      <c r="C336" s="135"/>
      <c r="D336" s="136"/>
      <c r="E336" s="137"/>
      <c r="F336" s="138"/>
      <c r="G336" s="138"/>
      <c r="H336" s="139"/>
      <c r="I336" s="139"/>
      <c r="J336" s="142"/>
    </row>
    <row r="337" spans="2:10" ht="15.95" customHeight="1" x14ac:dyDescent="0.2">
      <c r="B337" s="143" t="str">
        <f t="shared" si="8"/>
        <v/>
      </c>
      <c r="C337" s="135"/>
      <c r="D337" s="136"/>
      <c r="E337" s="137"/>
      <c r="F337" s="138"/>
      <c r="G337" s="138"/>
      <c r="H337" s="139"/>
      <c r="I337" s="139"/>
      <c r="J337" s="142"/>
    </row>
    <row r="338" spans="2:10" ht="15.95" customHeight="1" x14ac:dyDescent="0.2">
      <c r="B338" s="143" t="str">
        <f t="shared" si="8"/>
        <v/>
      </c>
      <c r="C338" s="135"/>
      <c r="D338" s="136"/>
      <c r="E338" s="137"/>
      <c r="F338" s="138"/>
      <c r="G338" s="138"/>
      <c r="H338" s="139"/>
      <c r="I338" s="139"/>
      <c r="J338" s="142"/>
    </row>
    <row r="339" spans="2:10" ht="15.95" customHeight="1" x14ac:dyDescent="0.2">
      <c r="B339" s="143" t="str">
        <f t="shared" si="8"/>
        <v/>
      </c>
      <c r="C339" s="135"/>
      <c r="D339" s="136"/>
      <c r="E339" s="137"/>
      <c r="F339" s="138"/>
      <c r="G339" s="138"/>
      <c r="H339" s="139"/>
      <c r="I339" s="139"/>
      <c r="J339" s="142"/>
    </row>
    <row r="340" spans="2:10" ht="15.95" customHeight="1" x14ac:dyDescent="0.2">
      <c r="B340" s="143" t="str">
        <f t="shared" si="8"/>
        <v/>
      </c>
      <c r="C340" s="135"/>
      <c r="D340" s="136"/>
      <c r="E340" s="137"/>
      <c r="F340" s="138"/>
      <c r="G340" s="138"/>
      <c r="H340" s="139"/>
      <c r="I340" s="139"/>
      <c r="J340" s="142"/>
    </row>
    <row r="341" spans="2:10" ht="15.95" customHeight="1" x14ac:dyDescent="0.2">
      <c r="B341" s="143" t="str">
        <f t="shared" si="8"/>
        <v/>
      </c>
      <c r="C341" s="135"/>
      <c r="D341" s="136"/>
      <c r="E341" s="137"/>
      <c r="F341" s="138"/>
      <c r="G341" s="138"/>
      <c r="H341" s="139"/>
      <c r="I341" s="139"/>
      <c r="J341" s="142"/>
    </row>
    <row r="342" spans="2:10" ht="15.95" customHeight="1" x14ac:dyDescent="0.2">
      <c r="B342" s="143" t="str">
        <f t="shared" si="8"/>
        <v/>
      </c>
      <c r="C342" s="135"/>
      <c r="D342" s="136"/>
      <c r="E342" s="137"/>
      <c r="F342" s="138"/>
      <c r="G342" s="138"/>
      <c r="H342" s="139"/>
      <c r="I342" s="139"/>
      <c r="J342" s="142"/>
    </row>
    <row r="343" spans="2:10" ht="15.95" customHeight="1" x14ac:dyDescent="0.2">
      <c r="B343" s="143" t="str">
        <f t="shared" si="8"/>
        <v/>
      </c>
      <c r="C343" s="135"/>
      <c r="D343" s="136"/>
      <c r="E343" s="137"/>
      <c r="F343" s="138"/>
      <c r="G343" s="138"/>
      <c r="H343" s="139"/>
      <c r="I343" s="139"/>
      <c r="J343" s="142"/>
    </row>
    <row r="344" spans="2:10" ht="15.95" customHeight="1" x14ac:dyDescent="0.2">
      <c r="B344" s="143" t="str">
        <f t="shared" si="8"/>
        <v/>
      </c>
      <c r="C344" s="135"/>
      <c r="D344" s="136"/>
      <c r="E344" s="137"/>
      <c r="F344" s="138"/>
      <c r="G344" s="138"/>
      <c r="H344" s="139"/>
      <c r="I344" s="139"/>
      <c r="J344" s="142"/>
    </row>
    <row r="345" spans="2:10" ht="15.95" customHeight="1" x14ac:dyDescent="0.2">
      <c r="B345" s="143" t="str">
        <f t="shared" si="8"/>
        <v/>
      </c>
      <c r="C345" s="135"/>
      <c r="D345" s="136"/>
      <c r="E345" s="137"/>
      <c r="F345" s="138"/>
      <c r="G345" s="138"/>
      <c r="H345" s="139"/>
      <c r="I345" s="139"/>
      <c r="J345" s="142"/>
    </row>
    <row r="346" spans="2:10" ht="15.95" customHeight="1" x14ac:dyDescent="0.2">
      <c r="B346" s="143" t="str">
        <f t="shared" si="8"/>
        <v/>
      </c>
      <c r="C346" s="135"/>
      <c r="D346" s="136"/>
      <c r="E346" s="137"/>
      <c r="F346" s="138"/>
      <c r="G346" s="138"/>
      <c r="H346" s="139"/>
      <c r="I346" s="139"/>
      <c r="J346" s="142"/>
    </row>
    <row r="347" spans="2:10" ht="15.95" customHeight="1" x14ac:dyDescent="0.2">
      <c r="B347" s="143" t="str">
        <f t="shared" si="8"/>
        <v/>
      </c>
      <c r="C347" s="135"/>
      <c r="D347" s="136"/>
      <c r="E347" s="137"/>
      <c r="F347" s="138"/>
      <c r="G347" s="138"/>
      <c r="H347" s="139"/>
      <c r="I347" s="139"/>
      <c r="J347" s="142"/>
    </row>
    <row r="348" spans="2:10" ht="15.95" customHeight="1" x14ac:dyDescent="0.2">
      <c r="B348" s="143" t="str">
        <f t="shared" si="8"/>
        <v/>
      </c>
      <c r="C348" s="135"/>
      <c r="D348" s="136"/>
      <c r="E348" s="137"/>
      <c r="F348" s="138"/>
      <c r="G348" s="138"/>
      <c r="H348" s="139"/>
      <c r="I348" s="139"/>
      <c r="J348" s="142"/>
    </row>
    <row r="349" spans="2:10" ht="15.95" customHeight="1" x14ac:dyDescent="0.2">
      <c r="B349" s="143" t="str">
        <f t="shared" si="8"/>
        <v/>
      </c>
      <c r="C349" s="135"/>
      <c r="D349" s="136"/>
      <c r="E349" s="137"/>
      <c r="F349" s="138"/>
      <c r="G349" s="138"/>
      <c r="H349" s="139"/>
      <c r="I349" s="139"/>
      <c r="J349" s="142"/>
    </row>
    <row r="350" spans="2:10" ht="15.95" customHeight="1" x14ac:dyDescent="0.2">
      <c r="B350" s="143" t="str">
        <f t="shared" si="8"/>
        <v/>
      </c>
      <c r="C350" s="135"/>
      <c r="D350" s="136"/>
      <c r="E350" s="137"/>
      <c r="F350" s="138"/>
      <c r="G350" s="138"/>
      <c r="H350" s="139"/>
      <c r="I350" s="139"/>
      <c r="J350" s="142"/>
    </row>
    <row r="351" spans="2:10" ht="15.95" customHeight="1" x14ac:dyDescent="0.2">
      <c r="B351" s="143" t="str">
        <f t="shared" si="8"/>
        <v/>
      </c>
      <c r="C351" s="135"/>
      <c r="D351" s="136"/>
      <c r="E351" s="137"/>
      <c r="F351" s="138"/>
      <c r="G351" s="138"/>
      <c r="H351" s="139"/>
      <c r="I351" s="139"/>
      <c r="J351" s="142"/>
    </row>
    <row r="352" spans="2:10" ht="15.95" customHeight="1" x14ac:dyDescent="0.2">
      <c r="B352" s="143" t="str">
        <f t="shared" si="8"/>
        <v/>
      </c>
      <c r="C352" s="135"/>
      <c r="D352" s="136"/>
      <c r="E352" s="137"/>
      <c r="F352" s="138"/>
      <c r="G352" s="138"/>
      <c r="H352" s="139"/>
      <c r="I352" s="139"/>
      <c r="J352" s="142"/>
    </row>
    <row r="353" spans="2:10" ht="15.95" customHeight="1" x14ac:dyDescent="0.2">
      <c r="B353" s="143" t="str">
        <f t="shared" si="8"/>
        <v/>
      </c>
      <c r="C353" s="135"/>
      <c r="D353" s="136"/>
      <c r="E353" s="137"/>
      <c r="F353" s="138"/>
      <c r="G353" s="138"/>
      <c r="H353" s="139"/>
      <c r="I353" s="139"/>
      <c r="J353" s="142"/>
    </row>
    <row r="354" spans="2:10" ht="15.95" customHeight="1" x14ac:dyDescent="0.2">
      <c r="B354" s="143" t="str">
        <f t="shared" si="8"/>
        <v/>
      </c>
      <c r="C354" s="135"/>
      <c r="D354" s="136"/>
      <c r="E354" s="137"/>
      <c r="F354" s="138"/>
      <c r="G354" s="138"/>
      <c r="H354" s="139"/>
      <c r="I354" s="139"/>
      <c r="J354" s="142"/>
    </row>
    <row r="355" spans="2:10" ht="15.95" customHeight="1" x14ac:dyDescent="0.2">
      <c r="B355" s="143" t="str">
        <f t="shared" si="8"/>
        <v/>
      </c>
      <c r="C355" s="135"/>
      <c r="D355" s="136"/>
      <c r="E355" s="137"/>
      <c r="F355" s="138"/>
      <c r="G355" s="138"/>
      <c r="H355" s="139"/>
      <c r="I355" s="139"/>
      <c r="J355" s="142"/>
    </row>
    <row r="356" spans="2:10" ht="15.95" customHeight="1" x14ac:dyDescent="0.2">
      <c r="B356" s="143" t="str">
        <f t="shared" si="8"/>
        <v/>
      </c>
      <c r="C356" s="135"/>
      <c r="D356" s="136"/>
      <c r="E356" s="137"/>
      <c r="F356" s="138"/>
      <c r="G356" s="138"/>
      <c r="H356" s="139"/>
      <c r="I356" s="139"/>
      <c r="J356" s="142"/>
    </row>
    <row r="357" spans="2:10" ht="15.95" customHeight="1" x14ac:dyDescent="0.2">
      <c r="B357" s="143" t="str">
        <f t="shared" si="8"/>
        <v/>
      </c>
      <c r="C357" s="135"/>
      <c r="D357" s="136"/>
      <c r="E357" s="137"/>
      <c r="F357" s="138"/>
      <c r="G357" s="138"/>
      <c r="H357" s="139"/>
      <c r="I357" s="139"/>
      <c r="J357" s="142"/>
    </row>
    <row r="358" spans="2:10" ht="15.95" customHeight="1" x14ac:dyDescent="0.2">
      <c r="B358" s="143" t="str">
        <f t="shared" si="8"/>
        <v/>
      </c>
      <c r="C358" s="135"/>
      <c r="D358" s="136"/>
      <c r="E358" s="137"/>
      <c r="F358" s="138"/>
      <c r="G358" s="138"/>
      <c r="H358" s="139"/>
      <c r="I358" s="139"/>
      <c r="J358" s="142"/>
    </row>
    <row r="359" spans="2:10" ht="15.95" customHeight="1" x14ac:dyDescent="0.2">
      <c r="B359" s="143" t="str">
        <f t="shared" si="8"/>
        <v/>
      </c>
      <c r="C359" s="135"/>
      <c r="D359" s="136"/>
      <c r="E359" s="137"/>
      <c r="F359" s="138"/>
      <c r="G359" s="138"/>
      <c r="H359" s="139"/>
      <c r="I359" s="139"/>
      <c r="J359" s="142"/>
    </row>
    <row r="360" spans="2:10" ht="15.95" customHeight="1" x14ac:dyDescent="0.2">
      <c r="B360" s="143" t="str">
        <f t="shared" si="8"/>
        <v/>
      </c>
      <c r="C360" s="135"/>
      <c r="D360" s="136"/>
      <c r="E360" s="137"/>
      <c r="F360" s="138"/>
      <c r="G360" s="138"/>
      <c r="H360" s="139"/>
      <c r="I360" s="139"/>
      <c r="J360" s="142"/>
    </row>
    <row r="361" spans="2:10" ht="15.95" customHeight="1" x14ac:dyDescent="0.2">
      <c r="B361" s="143" t="str">
        <f t="shared" si="8"/>
        <v/>
      </c>
      <c r="C361" s="135"/>
      <c r="D361" s="136"/>
      <c r="E361" s="137"/>
      <c r="F361" s="138"/>
      <c r="G361" s="138"/>
      <c r="H361" s="139"/>
      <c r="I361" s="139"/>
      <c r="J361" s="142"/>
    </row>
    <row r="362" spans="2:10" ht="15.95" customHeight="1" x14ac:dyDescent="0.2">
      <c r="B362" s="143" t="str">
        <f t="shared" si="8"/>
        <v/>
      </c>
      <c r="C362" s="135"/>
      <c r="D362" s="136"/>
      <c r="E362" s="137"/>
      <c r="F362" s="138"/>
      <c r="G362" s="138"/>
      <c r="H362" s="139"/>
      <c r="I362" s="139"/>
      <c r="J362" s="142"/>
    </row>
    <row r="363" spans="2:10" ht="15.95" customHeight="1" x14ac:dyDescent="0.2">
      <c r="B363" s="143" t="str">
        <f t="shared" si="8"/>
        <v/>
      </c>
      <c r="C363" s="135"/>
      <c r="D363" s="136"/>
      <c r="E363" s="137"/>
      <c r="F363" s="138"/>
      <c r="G363" s="138"/>
      <c r="H363" s="139"/>
      <c r="I363" s="139"/>
      <c r="J363" s="142"/>
    </row>
    <row r="364" spans="2:10" ht="15.95" customHeight="1" x14ac:dyDescent="0.2">
      <c r="B364" s="143" t="str">
        <f t="shared" si="8"/>
        <v/>
      </c>
      <c r="C364" s="135"/>
      <c r="D364" s="136"/>
      <c r="E364" s="137"/>
      <c r="F364" s="138"/>
      <c r="G364" s="138"/>
      <c r="H364" s="139"/>
      <c r="I364" s="139"/>
      <c r="J364" s="142"/>
    </row>
    <row r="365" spans="2:10" ht="15.95" customHeight="1" x14ac:dyDescent="0.2">
      <c r="B365" s="143" t="str">
        <f t="shared" si="8"/>
        <v/>
      </c>
      <c r="C365" s="135"/>
      <c r="D365" s="136"/>
      <c r="E365" s="137"/>
      <c r="F365" s="138"/>
      <c r="G365" s="138"/>
      <c r="H365" s="139"/>
      <c r="I365" s="139"/>
      <c r="J365" s="142"/>
    </row>
    <row r="366" spans="2:10" ht="15.95" customHeight="1" x14ac:dyDescent="0.2">
      <c r="B366" s="143" t="str">
        <f t="shared" si="8"/>
        <v/>
      </c>
      <c r="C366" s="135"/>
      <c r="D366" s="136"/>
      <c r="E366" s="137"/>
      <c r="F366" s="138"/>
      <c r="G366" s="138"/>
      <c r="H366" s="139"/>
      <c r="I366" s="139"/>
      <c r="J366" s="142"/>
    </row>
    <row r="367" spans="2:10" ht="15.95" customHeight="1" x14ac:dyDescent="0.2">
      <c r="B367" s="143" t="str">
        <f t="shared" si="8"/>
        <v/>
      </c>
      <c r="C367" s="135"/>
      <c r="D367" s="136"/>
      <c r="E367" s="137"/>
      <c r="F367" s="138"/>
      <c r="G367" s="138"/>
      <c r="H367" s="139"/>
      <c r="I367" s="139"/>
      <c r="J367" s="142"/>
    </row>
    <row r="368" spans="2:10" ht="15.95" customHeight="1" x14ac:dyDescent="0.2">
      <c r="B368" s="143" t="str">
        <f t="shared" si="8"/>
        <v/>
      </c>
      <c r="C368" s="135"/>
      <c r="D368" s="136"/>
      <c r="E368" s="137"/>
      <c r="F368" s="138"/>
      <c r="G368" s="138"/>
      <c r="H368" s="139"/>
      <c r="I368" s="139"/>
      <c r="J368" s="142"/>
    </row>
    <row r="369" spans="2:10" ht="15.95" customHeight="1" x14ac:dyDescent="0.2">
      <c r="B369" s="143" t="str">
        <f t="shared" si="8"/>
        <v/>
      </c>
      <c r="C369" s="135"/>
      <c r="D369" s="136"/>
      <c r="E369" s="137"/>
      <c r="F369" s="138"/>
      <c r="G369" s="138"/>
      <c r="H369" s="139"/>
      <c r="I369" s="139"/>
      <c r="J369" s="142"/>
    </row>
    <row r="370" spans="2:10" ht="15.95" customHeight="1" x14ac:dyDescent="0.2">
      <c r="B370" s="143" t="str">
        <f t="shared" si="8"/>
        <v/>
      </c>
      <c r="C370" s="135"/>
      <c r="D370" s="136"/>
      <c r="E370" s="137"/>
      <c r="F370" s="138"/>
      <c r="G370" s="138"/>
      <c r="H370" s="139"/>
      <c r="I370" s="139"/>
      <c r="J370" s="142"/>
    </row>
    <row r="371" spans="2:10" ht="15.95" customHeight="1" x14ac:dyDescent="0.2">
      <c r="B371" s="143" t="str">
        <f t="shared" si="8"/>
        <v/>
      </c>
      <c r="C371" s="135"/>
      <c r="D371" s="136"/>
      <c r="E371" s="137"/>
      <c r="F371" s="138"/>
      <c r="G371" s="138"/>
      <c r="H371" s="139"/>
      <c r="I371" s="139"/>
      <c r="J371" s="142"/>
    </row>
    <row r="372" spans="2:10" ht="15.95" customHeight="1" x14ac:dyDescent="0.2">
      <c r="B372" s="143" t="str">
        <f t="shared" si="8"/>
        <v/>
      </c>
      <c r="C372" s="135"/>
      <c r="D372" s="136"/>
      <c r="E372" s="137"/>
      <c r="F372" s="138"/>
      <c r="G372" s="138"/>
      <c r="H372" s="139"/>
      <c r="I372" s="139"/>
      <c r="J372" s="142"/>
    </row>
    <row r="373" spans="2:10" ht="15.95" customHeight="1" x14ac:dyDescent="0.2">
      <c r="B373" s="143" t="str">
        <f t="shared" si="8"/>
        <v/>
      </c>
      <c r="C373" s="135"/>
      <c r="D373" s="136"/>
      <c r="E373" s="137"/>
      <c r="F373" s="138"/>
      <c r="G373" s="138"/>
      <c r="H373" s="139"/>
      <c r="I373" s="139"/>
      <c r="J373" s="142"/>
    </row>
    <row r="374" spans="2:10" ht="15.95" customHeight="1" x14ac:dyDescent="0.2">
      <c r="B374" s="143" t="str">
        <f t="shared" si="8"/>
        <v/>
      </c>
      <c r="C374" s="135"/>
      <c r="D374" s="136"/>
      <c r="E374" s="137"/>
      <c r="F374" s="138"/>
      <c r="G374" s="138"/>
      <c r="H374" s="139"/>
      <c r="I374" s="139"/>
      <c r="J374" s="142"/>
    </row>
    <row r="375" spans="2:10" ht="15.95" customHeight="1" x14ac:dyDescent="0.2">
      <c r="B375" s="143" t="str">
        <f t="shared" si="8"/>
        <v/>
      </c>
      <c r="C375" s="135"/>
      <c r="D375" s="136"/>
      <c r="E375" s="137"/>
      <c r="F375" s="138"/>
      <c r="G375" s="138"/>
      <c r="H375" s="139"/>
      <c r="I375" s="139"/>
      <c r="J375" s="142"/>
    </row>
    <row r="376" spans="2:10" ht="15.95" customHeight="1" x14ac:dyDescent="0.2">
      <c r="B376" s="143" t="str">
        <f t="shared" si="8"/>
        <v/>
      </c>
      <c r="C376" s="135"/>
      <c r="D376" s="136"/>
      <c r="E376" s="137"/>
      <c r="F376" s="138"/>
      <c r="G376" s="138"/>
      <c r="H376" s="139"/>
      <c r="I376" s="139"/>
      <c r="J376" s="142"/>
    </row>
    <row r="377" spans="2:10" ht="15.95" customHeight="1" x14ac:dyDescent="0.2">
      <c r="B377" s="143" t="str">
        <f t="shared" si="8"/>
        <v/>
      </c>
      <c r="C377" s="135"/>
      <c r="D377" s="136"/>
      <c r="E377" s="137"/>
      <c r="F377" s="138"/>
      <c r="G377" s="138"/>
      <c r="H377" s="139"/>
      <c r="I377" s="139"/>
      <c r="J377" s="142"/>
    </row>
    <row r="378" spans="2:10" ht="15.95" customHeight="1" x14ac:dyDescent="0.2">
      <c r="B378" s="143" t="str">
        <f t="shared" si="8"/>
        <v/>
      </c>
      <c r="C378" s="135"/>
      <c r="D378" s="136"/>
      <c r="E378" s="137"/>
      <c r="F378" s="138"/>
      <c r="G378" s="138"/>
      <c r="H378" s="139"/>
      <c r="I378" s="139"/>
      <c r="J378" s="142"/>
    </row>
    <row r="379" spans="2:10" ht="15.95" customHeight="1" x14ac:dyDescent="0.2">
      <c r="B379" s="143" t="str">
        <f t="shared" si="8"/>
        <v/>
      </c>
      <c r="C379" s="135"/>
      <c r="D379" s="136"/>
      <c r="E379" s="137"/>
      <c r="F379" s="138"/>
      <c r="G379" s="138"/>
      <c r="H379" s="139"/>
      <c r="I379" s="139"/>
      <c r="J379" s="142"/>
    </row>
    <row r="380" spans="2:10" ht="15.95" customHeight="1" x14ac:dyDescent="0.2">
      <c r="B380" s="143" t="str">
        <f t="shared" si="8"/>
        <v/>
      </c>
      <c r="C380" s="135"/>
      <c r="D380" s="136"/>
      <c r="E380" s="137"/>
      <c r="F380" s="138"/>
      <c r="G380" s="138"/>
      <c r="H380" s="139"/>
      <c r="I380" s="139"/>
      <c r="J380" s="142"/>
    </row>
    <row r="381" spans="2:10" ht="15.95" customHeight="1" x14ac:dyDescent="0.2">
      <c r="B381" s="143" t="str">
        <f t="shared" si="8"/>
        <v/>
      </c>
      <c r="C381" s="135"/>
      <c r="D381" s="136"/>
      <c r="E381" s="137"/>
      <c r="F381" s="138"/>
      <c r="G381" s="138"/>
      <c r="H381" s="139"/>
      <c r="I381" s="139"/>
      <c r="J381" s="142"/>
    </row>
    <row r="382" spans="2:10" ht="15.95" customHeight="1" x14ac:dyDescent="0.2">
      <c r="B382" s="143" t="str">
        <f t="shared" si="8"/>
        <v/>
      </c>
      <c r="C382" s="135"/>
      <c r="D382" s="136"/>
      <c r="E382" s="137"/>
      <c r="F382" s="138"/>
      <c r="G382" s="138"/>
      <c r="H382" s="139"/>
      <c r="I382" s="139"/>
      <c r="J382" s="142"/>
    </row>
    <row r="383" spans="2:10" ht="15.95" customHeight="1" x14ac:dyDescent="0.2">
      <c r="B383" s="143" t="str">
        <f t="shared" si="8"/>
        <v/>
      </c>
      <c r="C383" s="135"/>
      <c r="D383" s="136"/>
      <c r="E383" s="137"/>
      <c r="F383" s="138"/>
      <c r="G383" s="138"/>
      <c r="H383" s="139"/>
      <c r="I383" s="139"/>
      <c r="J383" s="142"/>
    </row>
    <row r="384" spans="2:10" ht="15.95" customHeight="1" x14ac:dyDescent="0.2">
      <c r="B384" s="143" t="str">
        <f t="shared" si="8"/>
        <v/>
      </c>
      <c r="C384" s="135"/>
      <c r="D384" s="136"/>
      <c r="E384" s="137"/>
      <c r="F384" s="138"/>
      <c r="G384" s="138"/>
      <c r="H384" s="139"/>
      <c r="I384" s="139"/>
      <c r="J384" s="142"/>
    </row>
    <row r="385" spans="2:10" ht="15.95" customHeight="1" x14ac:dyDescent="0.2">
      <c r="B385" s="143" t="str">
        <f t="shared" si="8"/>
        <v/>
      </c>
      <c r="C385" s="135"/>
      <c r="D385" s="136"/>
      <c r="E385" s="137"/>
      <c r="F385" s="138"/>
      <c r="G385" s="138"/>
      <c r="H385" s="139"/>
      <c r="I385" s="139"/>
      <c r="J385" s="142"/>
    </row>
    <row r="386" spans="2:10" ht="15.95" customHeight="1" x14ac:dyDescent="0.2">
      <c r="B386" s="143" t="str">
        <f t="shared" si="8"/>
        <v/>
      </c>
      <c r="C386" s="135"/>
      <c r="D386" s="136"/>
      <c r="E386" s="137"/>
      <c r="F386" s="138"/>
      <c r="G386" s="138"/>
      <c r="H386" s="139"/>
      <c r="I386" s="139"/>
      <c r="J386" s="142"/>
    </row>
    <row r="387" spans="2:10" ht="15.95" customHeight="1" x14ac:dyDescent="0.2">
      <c r="B387" s="143" t="str">
        <f t="shared" si="8"/>
        <v/>
      </c>
      <c r="C387" s="135"/>
      <c r="D387" s="136"/>
      <c r="E387" s="137"/>
      <c r="F387" s="138"/>
      <c r="G387" s="138"/>
      <c r="H387" s="139"/>
      <c r="I387" s="139"/>
      <c r="J387" s="142"/>
    </row>
    <row r="388" spans="2:10" ht="15.95" customHeight="1" x14ac:dyDescent="0.2">
      <c r="B388" s="143" t="str">
        <f t="shared" si="8"/>
        <v/>
      </c>
      <c r="C388" s="135"/>
      <c r="D388" s="136"/>
      <c r="E388" s="137"/>
      <c r="F388" s="138"/>
      <c r="G388" s="138"/>
      <c r="H388" s="139"/>
      <c r="I388" s="139"/>
      <c r="J388" s="142"/>
    </row>
    <row r="389" spans="2:10" ht="15.95" customHeight="1" x14ac:dyDescent="0.2">
      <c r="B389" s="143" t="str">
        <f t="shared" si="8"/>
        <v/>
      </c>
      <c r="C389" s="135"/>
      <c r="D389" s="136"/>
      <c r="E389" s="137"/>
      <c r="F389" s="138"/>
      <c r="G389" s="138"/>
      <c r="H389" s="139"/>
      <c r="I389" s="139"/>
      <c r="J389" s="142"/>
    </row>
    <row r="390" spans="2:10" ht="15.95" customHeight="1" x14ac:dyDescent="0.2">
      <c r="B390" s="143" t="str">
        <f t="shared" si="8"/>
        <v/>
      </c>
      <c r="C390" s="135"/>
      <c r="D390" s="136"/>
      <c r="E390" s="137"/>
      <c r="F390" s="138"/>
      <c r="G390" s="138"/>
      <c r="H390" s="139"/>
      <c r="I390" s="139"/>
      <c r="J390" s="142"/>
    </row>
    <row r="391" spans="2:10" ht="15.95" customHeight="1" x14ac:dyDescent="0.2">
      <c r="B391" s="143" t="str">
        <f t="shared" si="8"/>
        <v/>
      </c>
      <c r="C391" s="135"/>
      <c r="D391" s="136"/>
      <c r="E391" s="137"/>
      <c r="F391" s="138"/>
      <c r="G391" s="138"/>
      <c r="H391" s="139"/>
      <c r="I391" s="139"/>
      <c r="J391" s="142"/>
    </row>
    <row r="392" spans="2:10" ht="15.95" customHeight="1" x14ac:dyDescent="0.2">
      <c r="B392" s="143" t="str">
        <f t="shared" si="8"/>
        <v/>
      </c>
      <c r="C392" s="135"/>
      <c r="D392" s="136"/>
      <c r="E392" s="137"/>
      <c r="F392" s="138"/>
      <c r="G392" s="138"/>
      <c r="H392" s="139"/>
      <c r="I392" s="139"/>
      <c r="J392" s="142"/>
    </row>
    <row r="393" spans="2:10" ht="15.95" customHeight="1" x14ac:dyDescent="0.2">
      <c r="B393" s="143" t="str">
        <f t="shared" si="8"/>
        <v/>
      </c>
      <c r="C393" s="135"/>
      <c r="D393" s="136"/>
      <c r="E393" s="137"/>
      <c r="F393" s="138"/>
      <c r="G393" s="138"/>
      <c r="H393" s="139"/>
      <c r="I393" s="139"/>
      <c r="J393" s="142"/>
    </row>
    <row r="394" spans="2:10" ht="15.95" customHeight="1" x14ac:dyDescent="0.2">
      <c r="B394" s="143" t="str">
        <f t="shared" si="8"/>
        <v/>
      </c>
      <c r="C394" s="135"/>
      <c r="D394" s="136"/>
      <c r="E394" s="137"/>
      <c r="F394" s="138"/>
      <c r="G394" s="138"/>
      <c r="H394" s="139"/>
      <c r="I394" s="139"/>
      <c r="J394" s="142"/>
    </row>
    <row r="395" spans="2:10" ht="15.95" customHeight="1" x14ac:dyDescent="0.2">
      <c r="B395" s="143" t="str">
        <f t="shared" ref="B395:B423" si="9">IF(D395&gt;1,B394+1,"")</f>
        <v/>
      </c>
      <c r="C395" s="135"/>
      <c r="D395" s="136"/>
      <c r="E395" s="137"/>
      <c r="F395" s="138"/>
      <c r="G395" s="138"/>
      <c r="H395" s="139"/>
      <c r="I395" s="139"/>
      <c r="J395" s="142"/>
    </row>
    <row r="396" spans="2:10" ht="15.95" customHeight="1" x14ac:dyDescent="0.2">
      <c r="B396" s="143" t="str">
        <f t="shared" si="9"/>
        <v/>
      </c>
      <c r="C396" s="135"/>
      <c r="D396" s="136"/>
      <c r="E396" s="137"/>
      <c r="F396" s="138"/>
      <c r="G396" s="138"/>
      <c r="H396" s="139"/>
      <c r="I396" s="139"/>
      <c r="J396" s="142"/>
    </row>
    <row r="397" spans="2:10" ht="15.95" customHeight="1" x14ac:dyDescent="0.2">
      <c r="B397" s="143" t="str">
        <f t="shared" si="9"/>
        <v/>
      </c>
      <c r="C397" s="135"/>
      <c r="D397" s="136"/>
      <c r="E397" s="137"/>
      <c r="F397" s="138"/>
      <c r="G397" s="138"/>
      <c r="H397" s="139"/>
      <c r="I397" s="139"/>
      <c r="J397" s="142"/>
    </row>
    <row r="398" spans="2:10" ht="15.95" customHeight="1" x14ac:dyDescent="0.2">
      <c r="B398" s="143" t="str">
        <f t="shared" si="9"/>
        <v/>
      </c>
      <c r="C398" s="135"/>
      <c r="D398" s="136"/>
      <c r="E398" s="137"/>
      <c r="F398" s="138"/>
      <c r="G398" s="138"/>
      <c r="H398" s="139"/>
      <c r="I398" s="139"/>
      <c r="J398" s="142"/>
    </row>
    <row r="399" spans="2:10" ht="15.95" customHeight="1" x14ac:dyDescent="0.2">
      <c r="B399" s="143" t="str">
        <f t="shared" si="9"/>
        <v/>
      </c>
      <c r="C399" s="135"/>
      <c r="D399" s="136"/>
      <c r="E399" s="137"/>
      <c r="F399" s="138"/>
      <c r="G399" s="138"/>
      <c r="H399" s="139"/>
      <c r="I399" s="139"/>
      <c r="J399" s="142"/>
    </row>
    <row r="400" spans="2:10" ht="15.95" customHeight="1" x14ac:dyDescent="0.2">
      <c r="B400" s="143" t="str">
        <f t="shared" si="9"/>
        <v/>
      </c>
      <c r="C400" s="135"/>
      <c r="D400" s="136"/>
      <c r="E400" s="137"/>
      <c r="F400" s="138"/>
      <c r="G400" s="138"/>
      <c r="H400" s="139"/>
      <c r="I400" s="139"/>
      <c r="J400" s="142"/>
    </row>
    <row r="401" spans="2:10" ht="15.95" customHeight="1" x14ac:dyDescent="0.2">
      <c r="B401" s="143" t="str">
        <f t="shared" si="9"/>
        <v/>
      </c>
      <c r="C401" s="135"/>
      <c r="D401" s="136"/>
      <c r="E401" s="137"/>
      <c r="F401" s="138"/>
      <c r="G401" s="138"/>
      <c r="H401" s="139"/>
      <c r="I401" s="139"/>
      <c r="J401" s="142"/>
    </row>
    <row r="402" spans="2:10" ht="15.95" customHeight="1" x14ac:dyDescent="0.2">
      <c r="B402" s="143" t="str">
        <f t="shared" si="9"/>
        <v/>
      </c>
      <c r="C402" s="135"/>
      <c r="D402" s="136"/>
      <c r="E402" s="137"/>
      <c r="F402" s="138"/>
      <c r="G402" s="138"/>
      <c r="H402" s="139"/>
      <c r="I402" s="139"/>
      <c r="J402" s="142"/>
    </row>
    <row r="403" spans="2:10" ht="15.95" customHeight="1" x14ac:dyDescent="0.2">
      <c r="B403" s="143" t="str">
        <f t="shared" si="9"/>
        <v/>
      </c>
      <c r="C403" s="135"/>
      <c r="D403" s="136"/>
      <c r="E403" s="137"/>
      <c r="F403" s="138"/>
      <c r="G403" s="138"/>
      <c r="H403" s="139"/>
      <c r="I403" s="139"/>
      <c r="J403" s="142"/>
    </row>
    <row r="404" spans="2:10" ht="15.95" customHeight="1" x14ac:dyDescent="0.2">
      <c r="B404" s="143" t="str">
        <f t="shared" si="9"/>
        <v/>
      </c>
      <c r="C404" s="135"/>
      <c r="D404" s="136"/>
      <c r="E404" s="137"/>
      <c r="F404" s="138"/>
      <c r="G404" s="138"/>
      <c r="H404" s="139"/>
      <c r="I404" s="139"/>
      <c r="J404" s="142"/>
    </row>
    <row r="405" spans="2:10" ht="15.95" customHeight="1" x14ac:dyDescent="0.2">
      <c r="B405" s="143" t="str">
        <f t="shared" si="9"/>
        <v/>
      </c>
      <c r="C405" s="135"/>
      <c r="D405" s="136"/>
      <c r="E405" s="137"/>
      <c r="F405" s="138"/>
      <c r="G405" s="138"/>
      <c r="H405" s="139"/>
      <c r="I405" s="139"/>
      <c r="J405" s="142"/>
    </row>
    <row r="406" spans="2:10" ht="15.95" customHeight="1" x14ac:dyDescent="0.2">
      <c r="B406" s="143" t="str">
        <f t="shared" si="9"/>
        <v/>
      </c>
      <c r="C406" s="135"/>
      <c r="D406" s="136"/>
      <c r="E406" s="137"/>
      <c r="F406" s="138"/>
      <c r="G406" s="138"/>
      <c r="H406" s="139"/>
      <c r="I406" s="139"/>
      <c r="J406" s="142"/>
    </row>
    <row r="407" spans="2:10" ht="15.95" customHeight="1" x14ac:dyDescent="0.2">
      <c r="B407" s="143" t="str">
        <f t="shared" si="9"/>
        <v/>
      </c>
      <c r="C407" s="135"/>
      <c r="D407" s="136"/>
      <c r="E407" s="137"/>
      <c r="F407" s="138"/>
      <c r="G407" s="138"/>
      <c r="H407" s="139"/>
      <c r="I407" s="139"/>
      <c r="J407" s="142"/>
    </row>
    <row r="408" spans="2:10" ht="15.95" customHeight="1" x14ac:dyDescent="0.2">
      <c r="B408" s="143" t="str">
        <f t="shared" si="9"/>
        <v/>
      </c>
      <c r="C408" s="135"/>
      <c r="D408" s="136"/>
      <c r="E408" s="137"/>
      <c r="F408" s="138"/>
      <c r="G408" s="138"/>
      <c r="H408" s="139"/>
      <c r="I408" s="139"/>
      <c r="J408" s="142"/>
    </row>
    <row r="409" spans="2:10" ht="15.95" customHeight="1" x14ac:dyDescent="0.2">
      <c r="B409" s="143" t="str">
        <f t="shared" si="9"/>
        <v/>
      </c>
      <c r="C409" s="135"/>
      <c r="D409" s="136"/>
      <c r="E409" s="137"/>
      <c r="F409" s="138"/>
      <c r="G409" s="138"/>
      <c r="H409" s="139"/>
      <c r="I409" s="139"/>
      <c r="J409" s="142"/>
    </row>
    <row r="410" spans="2:10" ht="15.95" customHeight="1" x14ac:dyDescent="0.2">
      <c r="B410" s="143" t="str">
        <f t="shared" si="9"/>
        <v/>
      </c>
      <c r="C410" s="135"/>
      <c r="D410" s="136"/>
      <c r="E410" s="137"/>
      <c r="F410" s="138"/>
      <c r="G410" s="138"/>
      <c r="H410" s="139"/>
      <c r="I410" s="139"/>
      <c r="J410" s="142"/>
    </row>
    <row r="411" spans="2:10" ht="15.95" customHeight="1" x14ac:dyDescent="0.2">
      <c r="B411" s="143" t="str">
        <f t="shared" si="9"/>
        <v/>
      </c>
      <c r="C411" s="135"/>
      <c r="D411" s="136"/>
      <c r="E411" s="137"/>
      <c r="F411" s="138"/>
      <c r="G411" s="138"/>
      <c r="H411" s="139"/>
      <c r="I411" s="139"/>
      <c r="J411" s="142"/>
    </row>
    <row r="412" spans="2:10" ht="15.95" customHeight="1" x14ac:dyDescent="0.2">
      <c r="B412" s="143" t="str">
        <f t="shared" si="9"/>
        <v/>
      </c>
      <c r="C412" s="135"/>
      <c r="D412" s="136"/>
      <c r="E412" s="137"/>
      <c r="F412" s="138"/>
      <c r="G412" s="138"/>
      <c r="H412" s="139"/>
      <c r="I412" s="139"/>
      <c r="J412" s="142"/>
    </row>
    <row r="413" spans="2:10" ht="15.95" customHeight="1" x14ac:dyDescent="0.2">
      <c r="B413" s="143" t="str">
        <f t="shared" si="9"/>
        <v/>
      </c>
      <c r="C413" s="135"/>
      <c r="D413" s="136"/>
      <c r="E413" s="137"/>
      <c r="F413" s="138"/>
      <c r="G413" s="138"/>
      <c r="H413" s="139"/>
      <c r="I413" s="139"/>
      <c r="J413" s="142"/>
    </row>
    <row r="414" spans="2:10" ht="15.95" customHeight="1" x14ac:dyDescent="0.2">
      <c r="B414" s="143" t="str">
        <f t="shared" si="9"/>
        <v/>
      </c>
      <c r="C414" s="135"/>
      <c r="D414" s="136"/>
      <c r="E414" s="137"/>
      <c r="F414" s="138"/>
      <c r="G414" s="138"/>
      <c r="H414" s="139"/>
      <c r="I414" s="139"/>
      <c r="J414" s="142"/>
    </row>
    <row r="415" spans="2:10" ht="15.95" customHeight="1" x14ac:dyDescent="0.2">
      <c r="B415" s="143" t="str">
        <f t="shared" si="9"/>
        <v/>
      </c>
      <c r="C415" s="135"/>
      <c r="D415" s="136"/>
      <c r="E415" s="137"/>
      <c r="F415" s="138"/>
      <c r="G415" s="138"/>
      <c r="H415" s="139"/>
      <c r="I415" s="139"/>
      <c r="J415" s="142"/>
    </row>
    <row r="416" spans="2:10" ht="15.95" customHeight="1" x14ac:dyDescent="0.2">
      <c r="B416" s="143" t="str">
        <f t="shared" si="9"/>
        <v/>
      </c>
      <c r="C416" s="135"/>
      <c r="D416" s="136"/>
      <c r="E416" s="137"/>
      <c r="F416" s="138"/>
      <c r="G416" s="138"/>
      <c r="H416" s="139"/>
      <c r="I416" s="139"/>
      <c r="J416" s="142"/>
    </row>
    <row r="417" spans="2:10" ht="15.95" customHeight="1" x14ac:dyDescent="0.2">
      <c r="B417" s="143" t="str">
        <f t="shared" si="9"/>
        <v/>
      </c>
      <c r="C417" s="135"/>
      <c r="D417" s="136"/>
      <c r="E417" s="137"/>
      <c r="F417" s="138"/>
      <c r="G417" s="138"/>
      <c r="H417" s="139"/>
      <c r="I417" s="139"/>
      <c r="J417" s="142"/>
    </row>
    <row r="418" spans="2:10" ht="15.95" customHeight="1" x14ac:dyDescent="0.2">
      <c r="B418" s="143" t="str">
        <f t="shared" si="9"/>
        <v/>
      </c>
      <c r="C418" s="135"/>
      <c r="D418" s="136"/>
      <c r="E418" s="137"/>
      <c r="F418" s="138"/>
      <c r="G418" s="138"/>
      <c r="H418" s="139"/>
      <c r="I418" s="139"/>
      <c r="J418" s="142"/>
    </row>
    <row r="419" spans="2:10" ht="15.95" customHeight="1" x14ac:dyDescent="0.2">
      <c r="B419" s="143" t="str">
        <f t="shared" si="9"/>
        <v/>
      </c>
      <c r="C419" s="135"/>
      <c r="D419" s="136"/>
      <c r="E419" s="137"/>
      <c r="F419" s="138"/>
      <c r="G419" s="138"/>
      <c r="H419" s="139"/>
      <c r="I419" s="139"/>
      <c r="J419" s="142"/>
    </row>
    <row r="420" spans="2:10" ht="15.95" customHeight="1" x14ac:dyDescent="0.2">
      <c r="B420" s="143" t="str">
        <f t="shared" si="9"/>
        <v/>
      </c>
      <c r="C420" s="135"/>
      <c r="D420" s="136"/>
      <c r="E420" s="137"/>
      <c r="F420" s="138"/>
      <c r="G420" s="138"/>
      <c r="H420" s="139"/>
      <c r="I420" s="139"/>
      <c r="J420" s="142"/>
    </row>
    <row r="421" spans="2:10" ht="15.95" customHeight="1" x14ac:dyDescent="0.2">
      <c r="B421" s="143" t="str">
        <f t="shared" si="9"/>
        <v/>
      </c>
      <c r="C421" s="135"/>
      <c r="D421" s="136"/>
      <c r="E421" s="137"/>
      <c r="F421" s="138"/>
      <c r="G421" s="138"/>
      <c r="H421" s="139"/>
      <c r="I421" s="139"/>
      <c r="J421" s="142"/>
    </row>
    <row r="422" spans="2:10" ht="15.95" customHeight="1" x14ac:dyDescent="0.2">
      <c r="B422" s="143" t="str">
        <f t="shared" si="9"/>
        <v/>
      </c>
      <c r="C422" s="135"/>
      <c r="D422" s="136"/>
      <c r="E422" s="137"/>
      <c r="F422" s="138"/>
      <c r="G422" s="138"/>
      <c r="H422" s="139"/>
      <c r="I422" s="139"/>
      <c r="J422" s="142"/>
    </row>
    <row r="423" spans="2:10" ht="15.95" customHeight="1" x14ac:dyDescent="0.2">
      <c r="B423" s="143" t="str">
        <f t="shared" si="9"/>
        <v/>
      </c>
      <c r="C423" s="135"/>
      <c r="D423" s="136"/>
      <c r="E423" s="137"/>
      <c r="F423" s="138"/>
      <c r="G423" s="138"/>
      <c r="H423" s="139"/>
      <c r="I423" s="139"/>
      <c r="J423" s="142"/>
    </row>
    <row r="424" spans="2:10" s="14" customFormat="1" x14ac:dyDescent="0.2">
      <c r="B424" s="63"/>
      <c r="C424" s="63"/>
      <c r="D424" s="63"/>
      <c r="E424" s="63"/>
      <c r="F424" s="63"/>
      <c r="G424" s="63"/>
      <c r="H424" s="63"/>
      <c r="I424" s="63"/>
      <c r="J424" s="63"/>
    </row>
  </sheetData>
  <sheetProtection sheet="1" selectLockedCells="1" sort="0" autoFilter="0"/>
  <protectedRanges>
    <protectedRange sqref="B8 C7:J422" name="Bogføring"/>
  </protectedRanges>
  <autoFilter ref="B7:J424" xr:uid="{00000000-0001-0000-0400-000000000000}"/>
  <dataConsolidate/>
  <mergeCells count="2">
    <mergeCell ref="K5:O6"/>
    <mergeCell ref="B1:J1"/>
  </mergeCells>
  <phoneticPr fontId="3" type="noConversion"/>
  <dataValidations xWindow="665" yWindow="389" count="3">
    <dataValidation type="list" allowBlank="1" showInputMessage="1" showErrorMessage="1" promptTitle="Brug af feltet" prompt="Ved valg af enten ISOBRO eller § 18 medtages denne postering i underregnskabet for de to bevillinger." sqref="E304:E423" xr:uid="{8E5752D5-6558-4DC8-A5F0-E1823E18FC22}">
      <formula1>"ISOBRO,§ 18"</formula1>
    </dataValidation>
    <dataValidation type="decimal" allowBlank="1" showInputMessage="1" showErrorMessage="1" errorTitle="Fejl i indtastning" error="Du må kun skrive tal i dette felt." sqref="H9:I303" xr:uid="{1309CD0A-1881-4674-8B3E-15BB3E33E146}">
      <formula1>-1000000</formula1>
      <formula2>1000000</formula2>
    </dataValidation>
    <dataValidation type="date" allowBlank="1" showInputMessage="1" showErrorMessage="1" errorTitle="Forkert datoformat" error="Du skal skrive datoen i formatet:_x000a_dd-mm-åååå" sqref="C10:C303" xr:uid="{AD725EE1-B51C-4B8D-ADF4-F077619F75F9}">
      <formula1>43831</formula1>
      <formula2>65746</formula2>
    </dataValidation>
  </dataValidations>
  <pageMargins left="0.74803149606299213" right="0.74803149606299213" top="0.98425196850393704" bottom="0.98425196850393704" header="0.51181102362204722" footer="0.51181102362204722"/>
  <pageSetup paperSize="9" scale="69" fitToHeight="0" orientation="landscape" r:id="rId1"/>
  <headerFooter alignWithMargins="0"/>
  <extLst>
    <ext xmlns:x14="http://schemas.microsoft.com/office/spreadsheetml/2009/9/main" uri="{CCE6A557-97BC-4b89-ADB6-D9C93CAAB3DF}">
      <x14:dataValidations xmlns:xm="http://schemas.microsoft.com/office/excel/2006/main" xWindow="665" yWindow="389" count="4">
        <x14:dataValidation type="list" allowBlank="1" showErrorMessage="1" errorTitle="Fejl i inddtastning" error="Du kan vælge B, K, T eller S._x000a__x000a_B = Bank_x000a_K = Kasse_x000a_T = Tilgodehavender_x000a_S = Skyldige omkostninger" promptTitle="Vejledning" prompt="Modpost er betalingsformen:_x000a__x000a_B = Bank_x000a_K = Kasse_x000a_T = Tilgodehavender_x000a_S = Skyldige omkostninger" xr:uid="{FFEFB66A-D8F8-4567-AAD5-2FFE54B8B65E}">
          <x14:formula1>
            <xm:f>Lister!$A$34:$A$39</xm:f>
          </x14:formula1>
          <xm:sqref>J18 J176 J20 J22:J30 J32 J34 J36:J44 J46 J48 J50:J58 J60 J62 J64:J72 J74 J76 J78:J86 J88 J90 J92:J100 J102 J104 J106:J114 J116 J118 J120:J128 J130 J132 J134:J142 J144 J146 J148:J156 J158 J160 J162:J170 J172 J174 J9:J16</xm:sqref>
        </x14:dataValidation>
        <x14:dataValidation type="list" allowBlank="1" showInputMessage="1" showErrorMessage="1" xr:uid="{42F8B18A-3715-4942-A4BE-7D19F4349050}">
          <x14:formula1>
            <xm:f>Lister!$A$34:$A$39</xm:f>
          </x14:formula1>
          <xm:sqref>J17 J21 J19 J33 J31 J35 J47 J45 J49 J91 J59 J63 J61 J75 J73 J77 J89 J87 J133 J101 J105 J103 J117 J115 J119 J131 J129 J177:J423 J143 J147 J145 J159 J157 J161 J173 J171 J175</xm:sqref>
        </x14:dataValidation>
        <x14:dataValidation type="list" allowBlank="1" showInputMessage="1" showErrorMessage="1" xr:uid="{335D2A37-FE29-48A0-839A-5ADB4C31496E}">
          <x14:formula1>
            <xm:f>Lister!$A$1:$A$24</xm:f>
          </x14:formula1>
          <xm:sqref>D9:D423</xm:sqref>
        </x14:dataValidation>
        <x14:dataValidation type="list" allowBlank="1" showInputMessage="1" showErrorMessage="1" xr:uid="{D57D46C1-D40A-44C6-A540-5055D4AE007E}">
          <x14:formula1>
            <xm:f>Lister!$A$28:$A$33</xm:f>
          </x14:formula1>
          <xm:sqref>E9:E303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rgb="FFFFFFBD"/>
  </sheetPr>
  <dimension ref="A1:N74"/>
  <sheetViews>
    <sheetView topLeftCell="A25" zoomScale="98" zoomScaleNormal="98" zoomScalePageLayoutView="110" workbookViewId="0">
      <selection activeCell="H32" sqref="H32"/>
    </sheetView>
  </sheetViews>
  <sheetFormatPr defaultColWidth="9.140625" defaultRowHeight="15" x14ac:dyDescent="0.2"/>
  <cols>
    <col min="2" max="2" width="9.7109375" style="2" customWidth="1"/>
    <col min="3" max="3" width="1.7109375" style="2" customWidth="1"/>
    <col min="4" max="4" width="35.7109375" style="2" customWidth="1"/>
    <col min="5" max="5" width="5.7109375" style="2" customWidth="1"/>
    <col min="6" max="6" width="9.7109375" style="2" customWidth="1"/>
    <col min="7" max="7" width="1.7109375" style="2" customWidth="1"/>
    <col min="8" max="8" width="35.7109375" style="69" customWidth="1"/>
    <col min="9" max="9" width="14.7109375" style="1" bestFit="1" customWidth="1"/>
    <col min="10" max="10" width="11.5703125" style="1" customWidth="1"/>
    <col min="11" max="16384" width="9.140625" style="1"/>
  </cols>
  <sheetData>
    <row r="1" spans="1:14" ht="33" customHeight="1" x14ac:dyDescent="0.2">
      <c r="B1" s="188" t="str">
        <f>"Årsregnskab "&amp;Stamoplysninger!C7</f>
        <v>Årsregnskab 2025</v>
      </c>
      <c r="C1" s="188"/>
      <c r="D1" s="188"/>
      <c r="E1" s="188"/>
      <c r="F1" s="188"/>
      <c r="G1" s="188"/>
      <c r="H1" s="188"/>
    </row>
    <row r="2" spans="1:14" ht="24" customHeight="1" x14ac:dyDescent="0.2">
      <c r="B2" s="192" t="str">
        <f>IF(Stamoplysninger!C6="","",Stamoplysninger!C6)</f>
        <v/>
      </c>
      <c r="C2" s="192"/>
      <c r="D2" s="192"/>
      <c r="E2" s="192"/>
      <c r="F2" s="192"/>
      <c r="G2" s="192"/>
      <c r="H2" s="192"/>
    </row>
    <row r="3" spans="1:14" ht="18.600000000000001" customHeight="1" x14ac:dyDescent="0.2">
      <c r="B3" s="78"/>
      <c r="C3" s="78"/>
      <c r="D3" s="78"/>
      <c r="E3" s="78"/>
      <c r="F3" s="78"/>
      <c r="G3" s="78"/>
      <c r="H3" s="78"/>
    </row>
    <row r="4" spans="1:14" s="3" customFormat="1" ht="18" x14ac:dyDescent="0.25">
      <c r="A4"/>
      <c r="B4" s="191" t="s">
        <v>81</v>
      </c>
      <c r="C4" s="191"/>
      <c r="D4" s="191"/>
      <c r="E4" s="191"/>
      <c r="F4" s="191"/>
      <c r="G4" s="191"/>
      <c r="H4" s="191"/>
      <c r="I4" s="88" t="str">
        <f>IF(H43-H57=0,"","Regnskabet stemmer ikke")</f>
        <v/>
      </c>
      <c r="J4" s="4"/>
      <c r="K4" s="4"/>
      <c r="L4" s="4"/>
      <c r="M4" s="4"/>
      <c r="N4" s="4"/>
    </row>
    <row r="5" spans="1:14" s="3" customFormat="1" ht="18" x14ac:dyDescent="0.25">
      <c r="A5"/>
      <c r="B5" s="79"/>
      <c r="C5" s="79"/>
      <c r="D5" s="79"/>
      <c r="E5" s="79"/>
      <c r="F5" s="79"/>
      <c r="G5" s="79"/>
      <c r="H5" s="79"/>
      <c r="I5" s="4"/>
      <c r="J5" s="4"/>
      <c r="K5" s="4"/>
      <c r="L5" s="4"/>
      <c r="M5" s="4"/>
      <c r="N5" s="4"/>
    </row>
    <row r="6" spans="1:14" s="8" customFormat="1" ht="15" customHeight="1" x14ac:dyDescent="0.25">
      <c r="A6"/>
      <c r="B6" s="39" t="s">
        <v>13</v>
      </c>
      <c r="C6" s="39"/>
      <c r="D6" s="39"/>
      <c r="E6" s="39"/>
      <c r="F6" s="39"/>
      <c r="G6" s="39"/>
      <c r="H6" s="70"/>
    </row>
    <row r="7" spans="1:14" s="8" customFormat="1" ht="15" customHeight="1" x14ac:dyDescent="0.25">
      <c r="A7"/>
      <c r="B7" s="41" t="str">
        <f>+Kontoplan!A4</f>
        <v>Kræftens Bekæmpelses basistilskud til lokalforeninger</v>
      </c>
      <c r="C7" s="30"/>
      <c r="D7" s="30"/>
      <c r="E7" s="30"/>
      <c r="F7" s="30"/>
      <c r="G7" s="30"/>
      <c r="H7" s="69">
        <f>SUMIF('Daglig bogføring'!D$9:D$423,Lister!A2,'Daglig bogføring'!H$9:H$423)-SUMIF('Daglig bogføring'!D$9:D$423,Lister!A2,'Daglig bogføring'!I$9:I$423)</f>
        <v>0</v>
      </c>
    </row>
    <row r="8" spans="1:14" s="8" customFormat="1" ht="15" customHeight="1" x14ac:dyDescent="0.2">
      <c r="A8"/>
      <c r="B8" s="41" t="str">
        <f>+Kontoplan!A5</f>
        <v>Kræftens Bekæmpelses pulje til lokale aktiviteter</v>
      </c>
      <c r="C8" s="41"/>
      <c r="D8" s="41"/>
      <c r="E8" s="41"/>
      <c r="F8" s="41"/>
      <c r="G8" s="41"/>
      <c r="H8" s="69">
        <f>SUMIF('Daglig bogføring'!D$9:D$423,Lister!A3,'Daglig bogføring'!H$9:H$423)-SUMIF('Daglig bogføring'!D$9:D$423,Lister!A3,'Daglig bogføring'!I$9:I$423)</f>
        <v>0</v>
      </c>
      <c r="I8" s="35"/>
    </row>
    <row r="9" spans="1:14" s="8" customFormat="1" ht="15" customHeight="1" x14ac:dyDescent="0.2">
      <c r="A9"/>
      <c r="B9" s="41" t="str">
        <f>+Kontoplan!A6</f>
        <v xml:space="preserve">Øremærkede tilskudsmidler </v>
      </c>
      <c r="C9" s="41"/>
      <c r="D9" s="41"/>
      <c r="E9" s="41"/>
      <c r="F9" s="41"/>
      <c r="G9" s="41"/>
      <c r="H9" s="69">
        <f>SUMIF('Daglig bogføring'!D$9:D$423,Lister!A4,'Daglig bogføring'!H$9:H$423)-SUMIF('Daglig bogføring'!D$9:D$423,Lister!A4,'Daglig bogføring'!I$9:I$423)</f>
        <v>0</v>
      </c>
      <c r="I9" s="35"/>
    </row>
    <row r="10" spans="1:14" s="8" customFormat="1" ht="15" customHeight="1" x14ac:dyDescent="0.2">
      <c r="A10"/>
      <c r="B10" s="41" t="str">
        <f>+Kontoplan!A7</f>
        <v>Øvrige tilskudsmidler</v>
      </c>
      <c r="C10" s="41"/>
      <c r="D10" s="41"/>
      <c r="E10" s="41"/>
      <c r="F10" s="41"/>
      <c r="G10" s="41"/>
      <c r="H10" s="69">
        <f>SUMIF('Daglig bogføring'!D$9:D$423,Lister!A5,'Daglig bogføring'!H$9:H$423)-SUMIF('Daglig bogføring'!D$9:D$423,Lister!A5,'Daglig bogføring'!I$9:I$423)</f>
        <v>0</v>
      </c>
    </row>
    <row r="11" spans="1:14" s="8" customFormat="1" ht="15" customHeight="1" x14ac:dyDescent="0.2">
      <c r="A11"/>
      <c r="B11" s="41" t="str">
        <f>+Kontoplan!A8</f>
        <v>Sponsorater, gaver og bidrag</v>
      </c>
      <c r="C11" s="41"/>
      <c r="D11" s="41"/>
      <c r="E11" s="41"/>
      <c r="F11" s="41"/>
      <c r="G11" s="41"/>
      <c r="H11" s="69">
        <f>SUMIF('Daglig bogføring'!D$9:D$423,Lister!A6,'Daglig bogføring'!H$9:H$423)-SUMIF('Daglig bogføring'!D$9:D$423,Lister!A6,'Daglig bogføring'!I$9:I$423)</f>
        <v>0</v>
      </c>
    </row>
    <row r="12" spans="1:14" s="8" customFormat="1" ht="15" customHeight="1" x14ac:dyDescent="0.2">
      <c r="A12"/>
      <c r="B12" s="41" t="str">
        <f>+Kontoplan!A9</f>
        <v>Indtægter fra lokaludvalg/samarbejdsudvalg</v>
      </c>
      <c r="C12" s="41"/>
      <c r="D12" s="41"/>
      <c r="E12" s="41"/>
      <c r="F12" s="41"/>
      <c r="G12" s="41"/>
      <c r="H12" s="69">
        <f>SUMIF('Daglig bogføring'!D$9:D$423,Lister!A7,'Daglig bogføring'!H$9:H$423)-SUMIF('Daglig bogføring'!D$9:D$423,Lister!A7,'Daglig bogføring'!I$9:I$423)</f>
        <v>0</v>
      </c>
    </row>
    <row r="13" spans="1:14" s="8" customFormat="1" ht="15" customHeight="1" x14ac:dyDescent="0.2">
      <c r="A13"/>
      <c r="B13" s="41" t="str">
        <f>+Kontoplan!A10</f>
        <v>Øvrige indtægter</v>
      </c>
      <c r="C13" s="41"/>
      <c r="D13" s="41"/>
      <c r="E13" s="41"/>
      <c r="F13" s="41"/>
      <c r="G13" s="41"/>
      <c r="H13" s="69">
        <f>SUMIF('Daglig bogføring'!D$9:D$423,Lister!A8,'Daglig bogføring'!H$9:H$423)-SUMIF('Daglig bogføring'!D$9:D$423,Lister!A8,'Daglig bogføring'!I$9:I$423)</f>
        <v>0</v>
      </c>
    </row>
    <row r="14" spans="1:14" s="8" customFormat="1" ht="15" customHeight="1" thickBot="1" x14ac:dyDescent="0.3">
      <c r="A14"/>
      <c r="B14" s="42" t="s">
        <v>14</v>
      </c>
      <c r="C14" s="42"/>
      <c r="D14" s="42"/>
      <c r="E14" s="42"/>
      <c r="F14" s="42"/>
      <c r="G14" s="42"/>
      <c r="H14" s="71">
        <f>SUM(H7:H13)</f>
        <v>0</v>
      </c>
    </row>
    <row r="15" spans="1:14" s="10" customFormat="1" ht="15" customHeight="1" thickTop="1" x14ac:dyDescent="0.25">
      <c r="A15"/>
      <c r="B15" s="43"/>
      <c r="C15" s="43"/>
      <c r="D15" s="43"/>
      <c r="E15" s="43"/>
      <c r="F15" s="43"/>
      <c r="G15" s="43"/>
      <c r="H15" s="69"/>
    </row>
    <row r="16" spans="1:14" s="8" customFormat="1" ht="15" customHeight="1" x14ac:dyDescent="0.25">
      <c r="A16"/>
      <c r="B16" s="39" t="s">
        <v>15</v>
      </c>
      <c r="C16" s="39"/>
      <c r="D16" s="39"/>
      <c r="E16" s="39"/>
      <c r="F16" s="39"/>
      <c r="G16" s="39"/>
      <c r="H16" s="70"/>
    </row>
    <row r="17" spans="1:9" s="8" customFormat="1" ht="15" customHeight="1" x14ac:dyDescent="0.2">
      <c r="A17"/>
      <c r="B17" s="41" t="str">
        <f>+Kontoplan!A12</f>
        <v>Udgifter iht. basistilskud til lokalforeninger</v>
      </c>
      <c r="C17" s="41"/>
      <c r="D17" s="41"/>
      <c r="E17" s="41"/>
      <c r="F17" s="41"/>
      <c r="G17" s="41"/>
      <c r="H17" s="69">
        <f>SUMIF('Daglig bogføring'!D$9:D$423,Lister!A10,'Daglig bogføring'!H$9:H$423)-SUMIF('Daglig bogføring'!D$9:D$423,Lister!A10,'Daglig bogføring'!I$9:I$423)</f>
        <v>0</v>
      </c>
    </row>
    <row r="18" spans="1:9" s="8" customFormat="1" ht="15" customHeight="1" x14ac:dyDescent="0.2">
      <c r="A18"/>
      <c r="B18" s="41" t="str">
        <f>+Kontoplan!A13</f>
        <v>Udgifter iht. Kræftens Bekæmpelses pulje til lokale aktiviteter</v>
      </c>
      <c r="C18" s="41"/>
      <c r="D18" s="41"/>
      <c r="E18" s="41"/>
      <c r="F18" s="41"/>
      <c r="G18" s="41"/>
      <c r="H18" s="69">
        <f>SUMIF('Daglig bogføring'!D$9:D$423,Lister!A11,'Daglig bogføring'!H$9:H$423)-SUMIF('Daglig bogføring'!D$9:D$423,Lister!A11,'Daglig bogføring'!I$9:I$423)</f>
        <v>0</v>
      </c>
    </row>
    <row r="19" spans="1:9" s="8" customFormat="1" ht="15" customHeight="1" x14ac:dyDescent="0.2">
      <c r="A19"/>
      <c r="B19" s="41" t="str">
        <f>+Kontoplan!A14</f>
        <v>Udgifter iht. øremærkede tilskudsmidler</v>
      </c>
      <c r="C19" s="41"/>
      <c r="D19" s="41"/>
      <c r="E19" s="41"/>
      <c r="F19" s="41"/>
      <c r="G19" s="41"/>
      <c r="H19" s="69">
        <f>SUMIF('Daglig bogføring'!D$9:D$423,Lister!A12,'Daglig bogføring'!H$9:H$423)-SUMIF('Daglig bogføring'!D$9:D$423,Lister!A12,'Daglig bogføring'!I$9:I$423)</f>
        <v>0</v>
      </c>
    </row>
    <row r="20" spans="1:9" s="8" customFormat="1" ht="15" customHeight="1" x14ac:dyDescent="0.2">
      <c r="A20"/>
      <c r="B20" s="41" t="str">
        <f>+Kontoplan!A15</f>
        <v>Udgifter til kontorhold og administration</v>
      </c>
      <c r="C20" s="41"/>
      <c r="D20" s="41"/>
      <c r="E20" s="41"/>
      <c r="F20" s="41"/>
      <c r="G20" s="41"/>
      <c r="H20" s="69">
        <f>SUMIF('Daglig bogføring'!D$9:D$423,Lister!A13,'Daglig bogføring'!H$9:H$423)-SUMIF('Daglig bogføring'!D$9:D$423,Lister!A13,'Daglig bogføring'!I$9:I$423)</f>
        <v>0</v>
      </c>
    </row>
    <row r="21" spans="1:9" s="8" customFormat="1" ht="15" customHeight="1" x14ac:dyDescent="0.2">
      <c r="A21"/>
      <c r="B21" s="41" t="str">
        <f>+Kontoplan!A16</f>
        <v>Møde- og transportudgifter</v>
      </c>
      <c r="C21" s="41"/>
      <c r="D21" s="41"/>
      <c r="E21" s="41"/>
      <c r="F21" s="41"/>
      <c r="G21" s="41"/>
      <c r="H21" s="69">
        <f>SUMIF('Daglig bogføring'!D$9:D$423,Lister!A14,'Daglig bogføring'!H$9:H$423)-SUMIF('Daglig bogføring'!D$9:D$423,Lister!A14,'Daglig bogføring'!I$9:I$423)</f>
        <v>0</v>
      </c>
    </row>
    <row r="22" spans="1:9" s="8" customFormat="1" ht="15" customHeight="1" x14ac:dyDescent="0.2">
      <c r="A22"/>
      <c r="B22" s="41" t="str">
        <f>+Kontoplan!A17</f>
        <v>Udgifter til lokaludvalg/samarbejdsudvalg</v>
      </c>
      <c r="C22" s="41"/>
      <c r="D22" s="41"/>
      <c r="E22" s="41"/>
      <c r="F22" s="41"/>
      <c r="G22" s="41"/>
      <c r="H22" s="69">
        <f>SUMIF('Daglig bogføring'!D$9:D$423,Lister!A15,'Daglig bogføring'!H$9:H$423)-SUMIF('Daglig bogføring'!D$9:D$423,Lister!A15,'Daglig bogføring'!I$9:I$423)</f>
        <v>0</v>
      </c>
    </row>
    <row r="23" spans="1:9" s="8" customFormat="1" ht="15" customHeight="1" x14ac:dyDescent="0.2">
      <c r="A23"/>
      <c r="B23" s="41" t="str">
        <f>+Kontoplan!A18</f>
        <v>Øvrige udgifter</v>
      </c>
      <c r="C23" s="41"/>
      <c r="D23" s="41"/>
      <c r="E23" s="41"/>
      <c r="F23" s="41"/>
      <c r="G23" s="41"/>
      <c r="H23" s="69">
        <f>SUMIF('Daglig bogføring'!D$9:D$423,Lister!A16,'Daglig bogføring'!H$9:H$423)-SUMIF('Daglig bogføring'!D$9:D$423,Lister!A16,'Daglig bogføring'!I$9:I$423)</f>
        <v>0</v>
      </c>
    </row>
    <row r="24" spans="1:9" s="8" customFormat="1" ht="15" customHeight="1" thickBot="1" x14ac:dyDescent="0.3">
      <c r="A24"/>
      <c r="B24" s="42" t="s">
        <v>16</v>
      </c>
      <c r="C24" s="42"/>
      <c r="D24" s="42"/>
      <c r="E24" s="42"/>
      <c r="F24" s="42"/>
      <c r="G24" s="42"/>
      <c r="H24" s="71">
        <f>SUM(H17:H23)</f>
        <v>0</v>
      </c>
    </row>
    <row r="25" spans="1:9" s="8" customFormat="1" ht="15" customHeight="1" thickTop="1" x14ac:dyDescent="0.2">
      <c r="A25"/>
      <c r="B25" s="1"/>
      <c r="C25" s="1"/>
      <c r="D25" s="1"/>
      <c r="E25" s="1"/>
      <c r="F25" s="1"/>
      <c r="G25" s="1"/>
      <c r="H25" s="69"/>
    </row>
    <row r="26" spans="1:9" s="8" customFormat="1" ht="15" customHeight="1" thickBot="1" x14ac:dyDescent="0.3">
      <c r="A26"/>
      <c r="B26" s="42" t="s">
        <v>17</v>
      </c>
      <c r="C26" s="42"/>
      <c r="D26" s="42"/>
      <c r="E26" s="42"/>
      <c r="F26" s="42"/>
      <c r="G26" s="42"/>
      <c r="H26" s="71">
        <f>H14+H24</f>
        <v>0</v>
      </c>
    </row>
    <row r="27" spans="1:9" s="8" customFormat="1" ht="15" customHeight="1" thickTop="1" x14ac:dyDescent="0.2">
      <c r="A27"/>
      <c r="B27" s="43"/>
      <c r="C27" s="43"/>
      <c r="D27" s="43"/>
      <c r="E27" s="43"/>
      <c r="F27" s="43"/>
      <c r="G27" s="43"/>
      <c r="H27" s="69"/>
    </row>
    <row r="28" spans="1:9" s="8" customFormat="1" ht="15" customHeight="1" x14ac:dyDescent="0.25">
      <c r="A28"/>
      <c r="B28" s="39" t="s">
        <v>77</v>
      </c>
      <c r="C28" s="39"/>
      <c r="D28" s="39"/>
      <c r="E28" s="39"/>
      <c r="F28" s="39"/>
      <c r="G28" s="39"/>
      <c r="H28" s="72"/>
    </row>
    <row r="29" spans="1:9" s="8" customFormat="1" ht="15" customHeight="1" x14ac:dyDescent="0.2">
      <c r="A29"/>
      <c r="B29" s="41" t="str">
        <f>+B51</f>
        <v>ISOBRO-midler til brug næste år</v>
      </c>
      <c r="C29" s="41"/>
      <c r="D29" s="41"/>
      <c r="E29" s="41"/>
      <c r="F29" s="41"/>
      <c r="G29" s="41"/>
      <c r="H29" s="69">
        <f>SUMIFS('Daglig bogføring'!H$9:H$423,'Daglig bogføring'!D$9:D$423,Lister!A4,'Daglig bogføring'!E$9:E$423,Lister!A$28)-SUMIFS('Daglig bogføring'!I$9:I$423,'Daglig bogføring'!D$9:D$423,Lister!A4,'Daglig bogføring'!E$9:E$423,Lister!A$28)</f>
        <v>0</v>
      </c>
      <c r="I29" s="35"/>
    </row>
    <row r="30" spans="1:9" s="8" customFormat="1" ht="15" customHeight="1" x14ac:dyDescent="0.2">
      <c r="A30"/>
      <c r="B30" s="41" t="str">
        <f>+B52</f>
        <v>§18-midler til brug næste år</v>
      </c>
      <c r="C30" s="41"/>
      <c r="D30" s="41"/>
      <c r="E30" s="41"/>
      <c r="F30" s="41"/>
      <c r="G30" s="41"/>
      <c r="H30" s="69">
        <f>+SUMIFS('Daglig bogføring'!H$9:H$423,'Daglig bogføring'!D$9:D$423,Lister!A4,'Daglig bogføring'!E$9:E$423,Lister!A$30)-SUMIFS('Daglig bogføring'!I$9:I$423,'Daglig bogføring'!D$9:D$423,Lister!A4,'Daglig bogføring'!E$9:E$423,Lister!A$30)</f>
        <v>0</v>
      </c>
      <c r="I30" s="35"/>
    </row>
    <row r="31" spans="1:9" s="8" customFormat="1" ht="15" customHeight="1" x14ac:dyDescent="0.2">
      <c r="A31"/>
      <c r="B31" s="1" t="s">
        <v>18</v>
      </c>
      <c r="C31" s="1"/>
      <c r="D31" s="1"/>
      <c r="E31" s="1"/>
      <c r="F31" s="1"/>
      <c r="G31" s="1"/>
      <c r="H31" s="69">
        <f>'ISOBRO-regnskab'!H12+'ISOBRO-regnskab'!H18</f>
        <v>0</v>
      </c>
    </row>
    <row r="32" spans="1:9" s="8" customFormat="1" ht="15" customHeight="1" x14ac:dyDescent="0.2">
      <c r="A32"/>
      <c r="B32" s="1" t="str">
        <f>IF(Stamoplysninger!C13=0,"Overskydende §18-midler til tilbagebetaling","Udgifter dækket af §18-midler fra sidste år")</f>
        <v>Overskydende §18-midler til tilbagebetaling</v>
      </c>
      <c r="C32" s="1"/>
      <c r="D32" s="1"/>
      <c r="E32" s="1"/>
      <c r="F32" s="1"/>
      <c r="G32" s="1"/>
      <c r="H32" s="69">
        <f>IF(+'§18-regnskab'!H5+'§18-regnskab'!H13&lt;0,0,+'§18-regnskab'!H5+'§18-regnskab'!H13)</f>
        <v>0</v>
      </c>
      <c r="I32" s="35"/>
    </row>
    <row r="33" spans="1:9" s="8" customFormat="1" ht="15" customHeight="1" x14ac:dyDescent="0.2">
      <c r="A33"/>
      <c r="B33" s="1" t="s">
        <v>141</v>
      </c>
      <c r="C33" s="1"/>
      <c r="D33" s="1"/>
      <c r="E33" s="1"/>
      <c r="F33" s="1"/>
      <c r="G33" s="1"/>
      <c r="H33" s="69">
        <f>+'Øremærket konto 1'!G25+'Øremærket konto 2'!G25+'Øremærket konto 3'!G25</f>
        <v>0</v>
      </c>
      <c r="I33" s="35"/>
    </row>
    <row r="34" spans="1:9" s="8" customFormat="1" ht="15" customHeight="1" x14ac:dyDescent="0.2">
      <c r="A34"/>
      <c r="B34" s="1" t="s">
        <v>19</v>
      </c>
      <c r="C34" s="1"/>
      <c r="D34" s="1"/>
      <c r="E34" s="1"/>
      <c r="F34" s="1"/>
      <c r="G34" s="1"/>
      <c r="H34" s="69">
        <f>+H26-H29-H32-H31-H30-H33</f>
        <v>0</v>
      </c>
    </row>
    <row r="35" spans="1:9" s="8" customFormat="1" ht="15" customHeight="1" thickBot="1" x14ac:dyDescent="0.3">
      <c r="A35"/>
      <c r="B35" s="44" t="s">
        <v>20</v>
      </c>
      <c r="C35" s="44"/>
      <c r="D35" s="44"/>
      <c r="E35" s="44"/>
      <c r="F35" s="44"/>
      <c r="G35" s="44"/>
      <c r="H35" s="71">
        <f>SUM(H29:H34)</f>
        <v>0</v>
      </c>
    </row>
    <row r="36" spans="1:9" s="10" customFormat="1" ht="15" customHeight="1" thickTop="1" x14ac:dyDescent="0.25">
      <c r="A36"/>
      <c r="B36" s="43"/>
      <c r="C36" s="43"/>
      <c r="D36" s="43"/>
      <c r="E36" s="43"/>
      <c r="F36" s="43"/>
      <c r="G36" s="43"/>
      <c r="H36" s="69"/>
    </row>
    <row r="37" spans="1:9" s="10" customFormat="1" ht="15" customHeight="1" x14ac:dyDescent="0.25">
      <c r="A37"/>
      <c r="B37" s="81" t="s">
        <v>82</v>
      </c>
      <c r="C37" s="43"/>
      <c r="D37" s="43"/>
      <c r="E37" s="43"/>
      <c r="F37" s="43"/>
      <c r="G37" s="43"/>
      <c r="H37" s="69"/>
    </row>
    <row r="38" spans="1:9" s="10" customFormat="1" ht="15" customHeight="1" x14ac:dyDescent="0.25">
      <c r="A38"/>
      <c r="B38" s="80"/>
      <c r="C38" s="43"/>
      <c r="D38" s="43"/>
      <c r="E38" s="43"/>
      <c r="F38" s="43"/>
      <c r="G38" s="43"/>
      <c r="H38" s="69"/>
    </row>
    <row r="39" spans="1:9" s="8" customFormat="1" ht="15" customHeight="1" x14ac:dyDescent="0.25">
      <c r="A39"/>
      <c r="B39" s="39" t="s">
        <v>21</v>
      </c>
      <c r="C39" s="39"/>
      <c r="D39" s="39"/>
      <c r="E39" s="39"/>
      <c r="F39" s="39"/>
      <c r="G39" s="39"/>
      <c r="H39" s="70"/>
    </row>
    <row r="40" spans="1:9" s="8" customFormat="1" ht="15" customHeight="1" x14ac:dyDescent="0.2">
      <c r="A40"/>
      <c r="B40" s="41" t="str">
        <f>+Kontoplan!A20</f>
        <v>Kasse</v>
      </c>
      <c r="C40" s="41"/>
      <c r="D40" s="41"/>
      <c r="E40" s="41"/>
      <c r="F40" s="41"/>
      <c r="G40" s="41"/>
      <c r="H40" s="69">
        <f>SUMIF('Daglig bogføring'!J$9:J$423,Lister!A37,'Daglig bogføring'!H9:H423)-SUMIF('Daglig bogføring'!J$9:J$423,Lister!A37,'Daglig bogføring'!I$9:I$423)-SUMIF('Daglig bogføring'!D$9:D$423,B$40,'Daglig bogføring'!H$9:H$423)+SUMIF('Daglig bogføring'!D$9:D$423,B$40,'Daglig bogføring'!I$9:I$423)+Stamoplysninger!C8</f>
        <v>0</v>
      </c>
    </row>
    <row r="41" spans="1:9" s="8" customFormat="1" ht="15" customHeight="1" x14ac:dyDescent="0.2">
      <c r="A41"/>
      <c r="B41" s="41" t="str">
        <f>+Kontoplan!A21</f>
        <v>Bank</v>
      </c>
      <c r="C41" s="41"/>
      <c r="D41" s="41"/>
      <c r="E41" s="41"/>
      <c r="F41" s="41"/>
      <c r="G41" s="41"/>
      <c r="H41" s="127">
        <f>SUMIF('Daglig bogføring'!J$9:J$423,Lister!A34,'Daglig bogføring'!H9:H423)+SUMIF('Daglig bogføring'!J$9:J$423,Lister!A35,'Daglig bogføring'!H9:H423)+SUMIF('Daglig bogføring'!J$9:J$423,Lister!A36,'Daglig bogføring'!H9:H423)-SUMIF('Daglig bogføring'!J$9:J$423,Lister!A34,'Daglig bogføring'!I$9:I$423)-SUMIF('Daglig bogføring'!J$9:J$423,Lister!A35,'Daglig bogføring'!I$9:I$423)-SUMIF('Daglig bogføring'!J$9:J$423,Lister!A36,'Daglig bogføring'!I$9:I$423)-SUMIF('Daglig bogføring'!D$9:D$423,Lister!A22,'Daglig bogføring'!H$9:H$423)-SUMIF('Daglig bogføring'!D$9:D$423,Lister!A23,'Daglig bogføring'!H$9:H$423)-SUMIF('Daglig bogføring'!D$9:D$423,Lister!A24,'Daglig bogføring'!H$9:H$423)+SUMIF('Daglig bogføring'!D$9:D$423,Lister!A22,'Daglig bogføring'!I$9:I$423)+SUMIF('Daglig bogføring'!D$9:D$423,Lister!A23,'Daglig bogføring'!I$9:I$423)+SUMIF('Daglig bogføring'!D$9:D$423,Lister!A24,'Daglig bogføring'!I$9:I$423)+Stamoplysninger!C9+Stamoplysninger!C10+Stamoplysninger!C11</f>
        <v>0</v>
      </c>
    </row>
    <row r="42" spans="1:9" s="8" customFormat="1" ht="15" customHeight="1" x14ac:dyDescent="0.2">
      <c r="A42"/>
      <c r="B42" s="1" t="str">
        <f>Kontoplan!A27</f>
        <v>Tilgodehavender</v>
      </c>
      <c r="C42" s="1"/>
      <c r="D42" s="1"/>
      <c r="E42" s="1"/>
      <c r="F42" s="1"/>
      <c r="G42" s="1"/>
      <c r="H42" s="69">
        <f>SUMIF('Daglig bogføring'!J$9:J$423,Lister!A38,'Daglig bogføring'!H9:H423)-SUMIF('Daglig bogføring'!J$9:J$423,Lister!A38,'Daglig bogføring'!I$9:I$423)-SUMIF('Daglig bogføring'!D$9:D$423,B$42,'Daglig bogføring'!H$9:H$423)+SUMIF('Daglig bogføring'!D$9:D$423,B$42,'Daglig bogføring'!I$9:I$423)+Stamoplysninger!C14</f>
        <v>0</v>
      </c>
    </row>
    <row r="43" spans="1:9" s="8" customFormat="1" ht="15" customHeight="1" thickBot="1" x14ac:dyDescent="0.3">
      <c r="A43"/>
      <c r="B43" s="42" t="s">
        <v>22</v>
      </c>
      <c r="C43" s="42"/>
      <c r="D43" s="42"/>
      <c r="E43" s="42"/>
      <c r="F43" s="42"/>
      <c r="G43" s="42"/>
      <c r="H43" s="71">
        <f>ROUND(SUM(H40:H42),2)</f>
        <v>0</v>
      </c>
    </row>
    <row r="44" spans="1:9" s="10" customFormat="1" ht="15" customHeight="1" thickTop="1" x14ac:dyDescent="0.25">
      <c r="A44"/>
      <c r="B44" s="45"/>
      <c r="C44" s="45"/>
      <c r="D44" s="45"/>
      <c r="E44" s="45"/>
      <c r="F44" s="45"/>
      <c r="G44" s="45"/>
      <c r="H44" s="69"/>
    </row>
    <row r="45" spans="1:9" s="8" customFormat="1" ht="15" customHeight="1" x14ac:dyDescent="0.25">
      <c r="A45"/>
      <c r="B45" s="39" t="s">
        <v>23</v>
      </c>
      <c r="C45" s="39"/>
      <c r="D45" s="39"/>
      <c r="E45" s="39"/>
      <c r="F45" s="39"/>
      <c r="G45" s="39"/>
      <c r="H45" s="70"/>
    </row>
    <row r="46" spans="1:9" s="8" customFormat="1" ht="15" customHeight="1" x14ac:dyDescent="0.2">
      <c r="A46"/>
      <c r="B46" s="41" t="s">
        <v>24</v>
      </c>
      <c r="C46" s="41"/>
      <c r="D46" s="41"/>
      <c r="E46" s="41"/>
      <c r="F46" s="41"/>
      <c r="G46" s="41"/>
      <c r="H46" s="73">
        <f>+E47+E48</f>
        <v>0</v>
      </c>
    </row>
    <row r="47" spans="1:9" s="8" customFormat="1" ht="15" customHeight="1" x14ac:dyDescent="0.2">
      <c r="A47"/>
      <c r="B47" s="46" t="str">
        <f>"- "&amp;+Kontoplan!A29 &amp; ":"</f>
        <v>- Åbningsbalance pr. 1. januar 2025:</v>
      </c>
      <c r="C47" s="46"/>
      <c r="D47" s="46"/>
      <c r="E47" s="190">
        <f>Stamoplysninger!C8+Stamoplysninger!C9+Stamoplysninger!C10+Stamoplysninger!C11+Stamoplysninger!C14-Stamoplysninger!C12-Stamoplysninger!C15-Stamoplysninger!C13-Stamoplysninger!D25-Stamoplysninger!D26-Stamoplysninger!D27</f>
        <v>0</v>
      </c>
      <c r="F47" s="190"/>
      <c r="G47" s="46"/>
      <c r="H47" s="74"/>
    </row>
    <row r="48" spans="1:9" s="8" customFormat="1" ht="15" customHeight="1" x14ac:dyDescent="0.2">
      <c r="A48"/>
      <c r="B48" s="46" t="str">
        <f>"- "&amp;+Kontoplan!A30</f>
        <v>- Overført resultat</v>
      </c>
      <c r="C48" s="46"/>
      <c r="D48" s="46"/>
      <c r="E48" s="190">
        <f>H34</f>
        <v>0</v>
      </c>
      <c r="F48" s="190"/>
      <c r="G48" s="46"/>
      <c r="H48" s="74"/>
    </row>
    <row r="49" spans="1:10" s="8" customFormat="1" ht="15" customHeight="1" x14ac:dyDescent="0.2">
      <c r="A49"/>
      <c r="B49" s="41" t="str">
        <f>+Kontoplan!A34</f>
        <v>Overskydende ISOBRO-midler</v>
      </c>
      <c r="C49" s="41"/>
      <c r="D49" s="41"/>
      <c r="E49" s="41"/>
      <c r="F49" s="41"/>
      <c r="G49" s="41"/>
      <c r="H49" s="69">
        <f>'ISOBRO-regnskab'!H16</f>
        <v>0</v>
      </c>
      <c r="I49"/>
      <c r="J49" s="11"/>
    </row>
    <row r="50" spans="1:10" s="8" customFormat="1" ht="15" customHeight="1" x14ac:dyDescent="0.2">
      <c r="A50"/>
      <c r="B50" s="41" t="str">
        <f>+Kontoplan!A35</f>
        <v>Overskydende §18-midler</v>
      </c>
      <c r="C50" s="41"/>
      <c r="D50" s="41"/>
      <c r="E50" s="41"/>
      <c r="F50" s="41"/>
      <c r="G50" s="41"/>
      <c r="H50" s="69">
        <f>'§18-regnskab'!H17</f>
        <v>0</v>
      </c>
      <c r="I50" s="35"/>
      <c r="J50" s="11"/>
    </row>
    <row r="51" spans="1:10" s="8" customFormat="1" ht="15" customHeight="1" x14ac:dyDescent="0.2">
      <c r="A51"/>
      <c r="B51" s="41" t="str">
        <f>+Kontoplan!A31</f>
        <v>ISOBRO-midler til brug næste år</v>
      </c>
      <c r="C51" s="41"/>
      <c r="D51" s="41"/>
      <c r="E51" s="41"/>
      <c r="F51" s="41"/>
      <c r="G51" s="41"/>
      <c r="H51" s="69">
        <f>+H29</f>
        <v>0</v>
      </c>
      <c r="I51" s="35"/>
    </row>
    <row r="52" spans="1:10" s="8" customFormat="1" ht="15" customHeight="1" x14ac:dyDescent="0.2">
      <c r="A52"/>
      <c r="B52" s="41" t="str">
        <f>+Kontoplan!A32</f>
        <v>§18-midler til brug næste år</v>
      </c>
      <c r="C52" s="41"/>
      <c r="D52" s="41"/>
      <c r="E52" s="41"/>
      <c r="F52" s="41"/>
      <c r="G52" s="41"/>
      <c r="H52" s="69">
        <f>H30</f>
        <v>0</v>
      </c>
      <c r="I52" s="35"/>
    </row>
    <row r="53" spans="1:10" s="8" customFormat="1" ht="15" customHeight="1" x14ac:dyDescent="0.2">
      <c r="A53"/>
      <c r="B53" s="41" t="str">
        <f>+Kontoplan!A33</f>
        <v>Skyldige omkostninger</v>
      </c>
      <c r="C53" s="41"/>
      <c r="D53" s="41"/>
      <c r="E53" s="41"/>
      <c r="F53" s="41"/>
      <c r="G53" s="41"/>
      <c r="H53" s="69">
        <f>-SUMIF('Daglig bogføring'!J$9:J$423,Lister!A39,'Daglig bogføring'!H9:H423)+SUMIF('Daglig bogføring'!J$9:J$423,Lister!A39,'Daglig bogføring'!I$9:I$423)+SUMIF('Daglig bogføring'!D$9:D$423,B$53,'Daglig bogføring'!H$9:H$423)-SUMIF('Daglig bogføring'!D$9:D$423,B$53,'Daglig bogføring'!I$9:I$423)+Stamoplysninger!C15</f>
        <v>0</v>
      </c>
      <c r="I53"/>
      <c r="J53" s="15"/>
    </row>
    <row r="54" spans="1:10" s="8" customFormat="1" ht="15" customHeight="1" x14ac:dyDescent="0.2">
      <c r="A54"/>
      <c r="B54" s="41" t="str">
        <f>IF(Stamoplysninger!C25&gt;0, Kontoplan!A36, "")</f>
        <v/>
      </c>
      <c r="C54" s="41"/>
      <c r="D54" s="41"/>
      <c r="E54" s="41"/>
      <c r="F54" s="41"/>
      <c r="G54" s="41"/>
      <c r="H54" s="69" t="str">
        <f>IF(Stamoplysninger!C25&gt;0,'Øremærket konto 1'!$G$28,"")</f>
        <v/>
      </c>
      <c r="I54"/>
      <c r="J54" s="11"/>
    </row>
    <row r="55" spans="1:10" s="8" customFormat="1" ht="15" customHeight="1" x14ac:dyDescent="0.2">
      <c r="A55"/>
      <c r="B55" s="41" t="str">
        <f>IF(Stamoplysninger!C26&gt;0, Kontoplan!A37, "")</f>
        <v/>
      </c>
      <c r="C55" s="41"/>
      <c r="D55" s="41"/>
      <c r="E55" s="41"/>
      <c r="F55" s="41"/>
      <c r="G55" s="41"/>
      <c r="H55" s="69" t="str">
        <f>IF(Stamoplysninger!C26&gt;0,'Øremærket konto 2'!$G$28,"")</f>
        <v/>
      </c>
      <c r="I55"/>
      <c r="J55" s="11"/>
    </row>
    <row r="56" spans="1:10" s="8" customFormat="1" ht="15" customHeight="1" x14ac:dyDescent="0.2">
      <c r="A56"/>
      <c r="B56" s="41" t="str">
        <f>IF(Stamoplysninger!C27&gt;0, Kontoplan!A38, "")</f>
        <v/>
      </c>
      <c r="C56" s="41"/>
      <c r="D56" s="41"/>
      <c r="E56" s="41"/>
      <c r="F56" s="41"/>
      <c r="G56" s="41"/>
      <c r="H56" s="69" t="str">
        <f>IF(Stamoplysninger!C27&gt;0,'Øremærket konto 3'!$G$28,"")</f>
        <v/>
      </c>
      <c r="I56"/>
      <c r="J56" s="11"/>
    </row>
    <row r="57" spans="1:10" s="8" customFormat="1" ht="15" customHeight="1" thickBot="1" x14ac:dyDescent="0.3">
      <c r="A57"/>
      <c r="B57" s="42" t="s">
        <v>25</v>
      </c>
      <c r="C57" s="42"/>
      <c r="D57" s="42"/>
      <c r="E57" s="42"/>
      <c r="F57" s="42"/>
      <c r="G57" s="42"/>
      <c r="H57" s="71">
        <f>ROUND(SUM(H46:H56),2)</f>
        <v>0</v>
      </c>
      <c r="I57" s="88" t="str">
        <f>IF(H43-H57=0,"","Regnskabet stemmer ikke")</f>
        <v/>
      </c>
      <c r="J57" s="11"/>
    </row>
    <row r="58" spans="1:10" s="8" customFormat="1" ht="15" customHeight="1" thickTop="1" x14ac:dyDescent="0.25">
      <c r="A58"/>
      <c r="B58" s="30"/>
      <c r="C58" s="30"/>
      <c r="D58" s="30"/>
      <c r="E58" s="30"/>
      <c r="F58" s="30"/>
      <c r="G58" s="30"/>
      <c r="H58" s="75"/>
      <c r="I58"/>
      <c r="J58" s="11"/>
    </row>
    <row r="59" spans="1:10" s="8" customFormat="1" ht="15" customHeight="1" x14ac:dyDescent="0.25">
      <c r="A59"/>
      <c r="B59" s="30"/>
      <c r="C59" s="30"/>
      <c r="D59" s="30"/>
      <c r="E59" s="30"/>
      <c r="F59" s="30"/>
      <c r="G59" s="30"/>
      <c r="H59" s="75"/>
      <c r="I59"/>
      <c r="J59" s="11"/>
    </row>
    <row r="60" spans="1:10" s="8" customFormat="1" x14ac:dyDescent="0.2">
      <c r="A60"/>
      <c r="B60" s="1"/>
      <c r="C60" s="1"/>
      <c r="D60" s="1"/>
      <c r="E60" s="1"/>
      <c r="F60" s="1"/>
      <c r="G60" s="1"/>
      <c r="H60" s="69"/>
      <c r="I60"/>
    </row>
    <row r="61" spans="1:10" ht="15.75" x14ac:dyDescent="0.25">
      <c r="B61" s="30" t="s">
        <v>26</v>
      </c>
      <c r="C61" s="30"/>
      <c r="D61" s="30"/>
      <c r="E61" s="1"/>
      <c r="F61" s="1"/>
      <c r="G61" s="1"/>
      <c r="I61"/>
    </row>
    <row r="62" spans="1:10" x14ac:dyDescent="0.2">
      <c r="B62" s="1"/>
      <c r="C62" s="1"/>
      <c r="D62" s="1"/>
      <c r="E62" s="1"/>
      <c r="F62" s="1"/>
      <c r="G62" s="1"/>
    </row>
    <row r="63" spans="1:10" x14ac:dyDescent="0.2">
      <c r="B63" s="1"/>
      <c r="C63" s="1"/>
      <c r="D63" s="1"/>
      <c r="E63" s="1"/>
      <c r="F63" s="1"/>
      <c r="G63" s="1"/>
    </row>
    <row r="64" spans="1:10" x14ac:dyDescent="0.2">
      <c r="B64" s="32"/>
      <c r="C64" s="1"/>
      <c r="D64" s="32"/>
      <c r="E64" s="5"/>
      <c r="F64" s="31"/>
      <c r="G64" s="5"/>
      <c r="H64" s="72"/>
    </row>
    <row r="65" spans="2:14" x14ac:dyDescent="0.2">
      <c r="B65" s="1" t="s">
        <v>27</v>
      </c>
      <c r="C65" s="33"/>
      <c r="D65" s="33" t="str">
        <f>"Formand: "&amp;Stamoplysninger!C17</f>
        <v xml:space="preserve">Formand: </v>
      </c>
      <c r="E65" s="1"/>
      <c r="F65" s="1" t="s">
        <v>27</v>
      </c>
      <c r="G65" s="1"/>
      <c r="H65" s="76" t="str">
        <f>"Kasserer: "&amp;Stamoplysninger!C16</f>
        <v xml:space="preserve">Kasserer: </v>
      </c>
    </row>
    <row r="66" spans="2:14" x14ac:dyDescent="0.2">
      <c r="B66" s="1"/>
      <c r="C66" s="33"/>
      <c r="D66" s="33"/>
      <c r="E66" s="1"/>
      <c r="F66" s="1"/>
      <c r="G66" s="1"/>
      <c r="H66" s="76"/>
    </row>
    <row r="67" spans="2:14" x14ac:dyDescent="0.2">
      <c r="B67" s="1"/>
      <c r="C67" s="1"/>
      <c r="D67" s="1"/>
      <c r="E67" s="1"/>
      <c r="F67" s="1"/>
      <c r="G67" s="1"/>
    </row>
    <row r="68" spans="2:14" ht="45.75" customHeight="1" x14ac:dyDescent="0.2">
      <c r="B68" s="189" t="s">
        <v>28</v>
      </c>
      <c r="C68" s="189"/>
      <c r="D68" s="189"/>
      <c r="E68" s="189"/>
      <c r="F68" s="189"/>
      <c r="G68" s="189"/>
      <c r="H68" s="189"/>
      <c r="I68" s="6"/>
      <c r="J68" s="6"/>
      <c r="K68" s="6"/>
      <c r="L68" s="6"/>
      <c r="M68" s="6"/>
      <c r="N68" s="6"/>
    </row>
    <row r="69" spans="2:14" ht="46.5" customHeight="1" x14ac:dyDescent="0.2">
      <c r="B69" s="186" t="s">
        <v>124</v>
      </c>
      <c r="C69" s="187"/>
      <c r="D69" s="187"/>
      <c r="E69" s="187"/>
      <c r="F69" s="187"/>
      <c r="G69" s="187"/>
      <c r="H69" s="187"/>
      <c r="I69" s="6"/>
      <c r="J69" s="6"/>
      <c r="K69" s="6"/>
      <c r="L69" s="6"/>
      <c r="M69" s="6"/>
      <c r="N69" s="6"/>
    </row>
    <row r="70" spans="2:14" ht="42.6" customHeight="1" x14ac:dyDescent="0.2">
      <c r="B70" s="105"/>
      <c r="C70" s="106"/>
      <c r="D70" s="106"/>
      <c r="E70" s="106"/>
      <c r="F70" s="106"/>
      <c r="G70" s="106"/>
      <c r="H70" s="106"/>
      <c r="I70" s="6"/>
      <c r="J70" s="6"/>
      <c r="K70" s="6"/>
      <c r="L70" s="6"/>
      <c r="M70" s="6"/>
      <c r="N70" s="6"/>
    </row>
    <row r="71" spans="2:14" x14ac:dyDescent="0.2">
      <c r="B71" s="47"/>
      <c r="C71" s="47"/>
      <c r="D71" s="47"/>
      <c r="E71" s="47"/>
      <c r="F71" s="47"/>
      <c r="G71" s="47"/>
      <c r="H71" s="77"/>
      <c r="I71" s="6"/>
      <c r="J71" s="6"/>
      <c r="K71" s="6"/>
      <c r="L71" s="6"/>
      <c r="M71" s="6"/>
      <c r="N71" s="6"/>
    </row>
    <row r="72" spans="2:14" x14ac:dyDescent="0.2">
      <c r="B72" s="47"/>
      <c r="C72" s="47"/>
      <c r="D72" s="47"/>
      <c r="E72" s="47"/>
      <c r="F72" s="47"/>
      <c r="G72" s="47"/>
      <c r="H72" s="77"/>
      <c r="I72" s="6"/>
      <c r="J72" s="6"/>
      <c r="K72" s="6"/>
      <c r="L72" s="6"/>
      <c r="M72" s="6"/>
      <c r="N72" s="6"/>
    </row>
    <row r="73" spans="2:14" x14ac:dyDescent="0.2">
      <c r="B73" s="32"/>
      <c r="C73" s="1"/>
      <c r="D73" s="32"/>
      <c r="E73" s="1"/>
      <c r="F73" s="1"/>
      <c r="G73" s="1"/>
    </row>
    <row r="74" spans="2:14" x14ac:dyDescent="0.2">
      <c r="B74" s="1" t="s">
        <v>27</v>
      </c>
      <c r="C74" s="1"/>
      <c r="D74" s="33" t="str">
        <f>"Revisor: "&amp;Stamoplysninger!C18</f>
        <v xml:space="preserve">Revisor: </v>
      </c>
      <c r="E74" s="1"/>
      <c r="F74" s="1"/>
      <c r="G74" s="1"/>
    </row>
  </sheetData>
  <mergeCells count="7">
    <mergeCell ref="B69:H69"/>
    <mergeCell ref="B1:H1"/>
    <mergeCell ref="B68:H68"/>
    <mergeCell ref="E47:F47"/>
    <mergeCell ref="E48:F48"/>
    <mergeCell ref="B4:H4"/>
    <mergeCell ref="B2:H2"/>
  </mergeCells>
  <phoneticPr fontId="3" type="noConversion"/>
  <pageMargins left="0.74803149606299213" right="0.74803149606299213" top="0.98425196850393704" bottom="0.98425196850393704" header="0.51181102362204722" footer="0.51181102362204722"/>
  <pageSetup paperSize="9" scale="86" orientation="portrait" r:id="rId1"/>
  <headerFooter alignWithMargins="0">
    <oddHeader xml:space="preserve">&amp;C&amp;"Fighter,Normal"
</oddHeader>
    <oddFooter>&amp;CSide &amp;P af &amp;N</oddFooter>
  </headerFooter>
  <rowBreaks count="1" manualBreakCount="1">
    <brk id="35"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68BC-B7EE-4238-82F3-D8205A701898}">
  <sheetPr codeName="Ark5">
    <tabColor rgb="FFFFFFBD"/>
  </sheetPr>
  <dimension ref="B1:I18"/>
  <sheetViews>
    <sheetView zoomScale="130" zoomScaleNormal="130" workbookViewId="0">
      <selection activeCell="B24" sqref="B24:C24"/>
    </sheetView>
  </sheetViews>
  <sheetFormatPr defaultRowHeight="12.75" x14ac:dyDescent="0.2"/>
  <cols>
    <col min="2" max="7" width="12.7109375" style="23" customWidth="1"/>
    <col min="8" max="8" width="12.7109375" style="58" customWidth="1"/>
  </cols>
  <sheetData>
    <row r="1" spans="2:9" ht="27.6" customHeight="1" x14ac:dyDescent="0.2">
      <c r="B1" s="188" t="str">
        <f>"ISOBRO-regnskab "&amp;Stamoplysninger!C7</f>
        <v>ISOBRO-regnskab 2025</v>
      </c>
      <c r="C1" s="188"/>
      <c r="D1" s="188"/>
      <c r="E1" s="188"/>
      <c r="F1" s="188"/>
      <c r="G1" s="188"/>
      <c r="H1" s="188"/>
    </row>
    <row r="2" spans="2:9" ht="25.5" x14ac:dyDescent="0.2">
      <c r="B2" s="192" t="str">
        <f>IF(Stamoplysninger!C6="","",Stamoplysninger!C6)</f>
        <v/>
      </c>
      <c r="C2" s="192"/>
      <c r="D2" s="192"/>
      <c r="E2" s="192"/>
      <c r="F2" s="192"/>
      <c r="G2" s="192"/>
      <c r="H2" s="192"/>
    </row>
    <row r="3" spans="2:9" ht="15" x14ac:dyDescent="0.2">
      <c r="B3" s="79"/>
      <c r="C3" s="79"/>
      <c r="D3" s="79"/>
      <c r="E3" s="79"/>
      <c r="F3" s="79"/>
      <c r="G3" s="79"/>
      <c r="H3" s="79"/>
    </row>
    <row r="4" spans="2:9" ht="15.75" x14ac:dyDescent="0.25">
      <c r="B4" s="39" t="s">
        <v>13</v>
      </c>
      <c r="C4" s="39"/>
      <c r="D4" s="39"/>
      <c r="E4" s="39"/>
      <c r="F4" s="39"/>
      <c r="G4" s="39"/>
      <c r="H4" s="70"/>
    </row>
    <row r="5" spans="2:9" ht="15" x14ac:dyDescent="0.2">
      <c r="B5" s="41" t="str">
        <f>IF(Stamoplysninger!C12="","Ingen midler modtaget sidste år","ISOBRO-midler modtaget i "&amp;Stamoplysninger!C7-1&amp;" til anvendelse i "&amp;Stamoplysninger!C7&amp;"")</f>
        <v>Ingen midler modtaget sidste år</v>
      </c>
      <c r="C5" s="41"/>
      <c r="D5" s="41"/>
      <c r="E5" s="41"/>
      <c r="F5" s="41"/>
      <c r="G5" s="41"/>
      <c r="H5" s="69">
        <f>Stamoplysninger!C12</f>
        <v>0</v>
      </c>
      <c r="I5" s="35"/>
    </row>
    <row r="6" spans="2:9" ht="16.5" thickBot="1" x14ac:dyDescent="0.3">
      <c r="B6" s="42" t="s">
        <v>14</v>
      </c>
      <c r="C6" s="42"/>
      <c r="D6" s="42"/>
      <c r="E6" s="42"/>
      <c r="F6" s="42"/>
      <c r="G6" s="42"/>
      <c r="H6" s="71">
        <f>SUM(H5:H5)</f>
        <v>0</v>
      </c>
    </row>
    <row r="7" spans="2:9" ht="15.75" thickTop="1" x14ac:dyDescent="0.2">
      <c r="B7" s="43"/>
      <c r="C7" s="43"/>
      <c r="D7" s="43"/>
      <c r="E7" s="43"/>
      <c r="F7" s="43"/>
      <c r="G7" s="43"/>
      <c r="H7" s="69"/>
    </row>
    <row r="8" spans="2:9" ht="15.75" x14ac:dyDescent="0.25">
      <c r="B8" s="39" t="s">
        <v>15</v>
      </c>
      <c r="C8" s="39"/>
      <c r="D8" s="39"/>
      <c r="E8" s="39"/>
      <c r="F8" s="39"/>
      <c r="G8" s="39"/>
      <c r="H8" s="70"/>
    </row>
    <row r="9" spans="2:9" ht="15" x14ac:dyDescent="0.2">
      <c r="B9" s="41" t="str">
        <f>+Kontoplan!A15</f>
        <v>Udgifter til kontorhold og administration</v>
      </c>
      <c r="C9" s="41"/>
      <c r="D9" s="41"/>
      <c r="E9" s="41"/>
      <c r="F9" s="41"/>
      <c r="G9" s="41"/>
      <c r="H9" s="69">
        <f>SUMIFS('Daglig bogføring'!H$8:H$422,'Daglig bogføring'!D$8:D$422,Lister!A13,'Daglig bogføring'!E$8:E$422,Lister!$A$28)-SUMIFS('Daglig bogføring'!I$8:I$422,'Daglig bogføring'!D$8:D$422,Lister!A13,'Daglig bogføring'!E$8:E$422,Lister!$A$28)</f>
        <v>0</v>
      </c>
      <c r="I9" s="35"/>
    </row>
    <row r="10" spans="2:9" ht="15" x14ac:dyDescent="0.2">
      <c r="B10" s="41" t="str">
        <f>+Kontoplan!A16</f>
        <v>Møde- og transportudgifter</v>
      </c>
      <c r="C10" s="41"/>
      <c r="D10" s="41"/>
      <c r="E10" s="41"/>
      <c r="F10" s="41"/>
      <c r="G10" s="41"/>
      <c r="H10" s="69">
        <f>SUMIFS('Daglig bogføring'!H$8:H$422,'Daglig bogføring'!D$8:D$422,Lister!A14,'Daglig bogføring'!E$8:E$422,Lister!$A$28)-SUMIFS('Daglig bogføring'!I$8:I$422,'Daglig bogføring'!D$8:D$422,Lister!A14,'Daglig bogføring'!E$8:E$422,Lister!$A$28)</f>
        <v>0</v>
      </c>
      <c r="I10" s="35"/>
    </row>
    <row r="11" spans="2:9" ht="15" x14ac:dyDescent="0.2">
      <c r="B11" s="41" t="str">
        <f>+Kontoplan!A18</f>
        <v>Øvrige udgifter</v>
      </c>
      <c r="C11" s="41"/>
      <c r="D11" s="41"/>
      <c r="E11" s="41"/>
      <c r="F11" s="41"/>
      <c r="G11" s="41"/>
      <c r="H11" s="69">
        <f>SUMIFS('Daglig bogføring'!H$8:H$422,'Daglig bogføring'!D$8:D$422,Lister!A16,'Daglig bogføring'!E$8:E$422,Lister!$A$28)-SUMIFS('Daglig bogføring'!I$8:I$422,'Daglig bogføring'!D$8:D$422,Lister!A16,'Daglig bogføring'!E$8:E$422,Lister!$A$28)</f>
        <v>0</v>
      </c>
      <c r="I11" s="35"/>
    </row>
    <row r="12" spans="2:9" ht="16.5" thickBot="1" x14ac:dyDescent="0.3">
      <c r="B12" s="42" t="s">
        <v>16</v>
      </c>
      <c r="C12" s="42"/>
      <c r="D12" s="42"/>
      <c r="E12" s="42"/>
      <c r="F12" s="42"/>
      <c r="G12" s="42"/>
      <c r="H12" s="71">
        <f>SUM(H9:H11)</f>
        <v>0</v>
      </c>
    </row>
    <row r="13" spans="2:9" ht="15.75" thickTop="1" x14ac:dyDescent="0.2">
      <c r="B13" s="1"/>
      <c r="C13" s="1"/>
      <c r="D13" s="1"/>
      <c r="E13" s="1"/>
      <c r="F13" s="1"/>
      <c r="G13" s="1"/>
      <c r="H13" s="69"/>
    </row>
    <row r="14" spans="2:9" ht="16.5" thickBot="1" x14ac:dyDescent="0.3">
      <c r="B14" s="42" t="s">
        <v>17</v>
      </c>
      <c r="C14" s="42"/>
      <c r="D14" s="42"/>
      <c r="E14" s="42"/>
      <c r="F14" s="42"/>
      <c r="G14" s="42"/>
      <c r="H14" s="71">
        <f>H6+H12</f>
        <v>0</v>
      </c>
    </row>
    <row r="15" spans="2:9" ht="13.5" thickTop="1" x14ac:dyDescent="0.2"/>
    <row r="16" spans="2:9" ht="15.75" x14ac:dyDescent="0.25">
      <c r="B16" s="30" t="s">
        <v>79</v>
      </c>
      <c r="H16" s="75">
        <f>IF(H14&gt;0,H14,0)</f>
        <v>0</v>
      </c>
    </row>
    <row r="17" spans="2:8" ht="15.75" x14ac:dyDescent="0.25">
      <c r="B17" s="30"/>
      <c r="H17" s="75"/>
    </row>
    <row r="18" spans="2:8" ht="15.75" x14ac:dyDescent="0.25">
      <c r="B18" s="30" t="s">
        <v>30</v>
      </c>
      <c r="H18" s="75">
        <f>IF(H14&lt;0,-H14,0)</f>
        <v>0</v>
      </c>
    </row>
  </sheetData>
  <sheetProtection sheet="1" selectLockedCells="1" selectUnlockedCells="1"/>
  <mergeCells count="2">
    <mergeCell ref="B1:H1"/>
    <mergeCell ref="B2:H2"/>
  </mergeCells>
  <pageMargins left="0.7" right="0.7" top="0.75" bottom="0.75" header="0.3" footer="0.3"/>
  <pageSetup paperSize="9" orientation="portrait" r:id="rId1"/>
  <headerFooter>
    <oddFooter>&amp;CSide &amp;P af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9BFBB-F62D-4CD4-9FED-3BF0ED98C307}">
  <sheetPr codeName="Ark6">
    <tabColor rgb="FFFFFFBD"/>
  </sheetPr>
  <dimension ref="B1:I20"/>
  <sheetViews>
    <sheetView zoomScale="130" zoomScaleNormal="130" workbookViewId="0">
      <selection activeCell="B24" sqref="B24:C24"/>
    </sheetView>
  </sheetViews>
  <sheetFormatPr defaultRowHeight="12.75" x14ac:dyDescent="0.2"/>
  <cols>
    <col min="2" max="8" width="12.7109375" style="23" customWidth="1"/>
  </cols>
  <sheetData>
    <row r="1" spans="2:9" ht="29.45" customHeight="1" x14ac:dyDescent="0.2">
      <c r="B1" s="188" t="str">
        <f>"§18-regnskab "&amp;Stamoplysninger!C7</f>
        <v>§18-regnskab 2025</v>
      </c>
      <c r="C1" s="188"/>
      <c r="D1" s="188"/>
      <c r="E1" s="188"/>
      <c r="F1" s="188"/>
      <c r="G1" s="188"/>
      <c r="H1" s="188"/>
    </row>
    <row r="2" spans="2:9" ht="25.5" x14ac:dyDescent="0.2">
      <c r="B2" s="188">
        <f>IF(Stamoplysninger!C7&gt;0,Stamoplysninger!C6,"")</f>
        <v>0</v>
      </c>
      <c r="C2" s="188"/>
      <c r="D2" s="188"/>
      <c r="E2" s="188"/>
      <c r="F2" s="188"/>
      <c r="G2" s="188"/>
      <c r="H2" s="188"/>
    </row>
    <row r="3" spans="2:9" ht="25.5" x14ac:dyDescent="0.2">
      <c r="B3" s="104"/>
      <c r="C3" s="104"/>
      <c r="D3" s="104"/>
      <c r="E3" s="104"/>
      <c r="F3" s="104"/>
      <c r="G3" s="104"/>
      <c r="H3" s="104"/>
    </row>
    <row r="4" spans="2:9" ht="15.75" x14ac:dyDescent="0.25">
      <c r="B4" s="39" t="s">
        <v>13</v>
      </c>
      <c r="C4" s="39"/>
      <c r="D4" s="39"/>
      <c r="E4" s="39"/>
      <c r="F4" s="39"/>
      <c r="G4" s="39"/>
      <c r="H4" s="40"/>
    </row>
    <row r="5" spans="2:9" ht="15" x14ac:dyDescent="0.2">
      <c r="B5" s="41" t="str">
        <f>+Kontoplan!A6</f>
        <v xml:space="preserve">Øremærkede tilskudsmidler </v>
      </c>
      <c r="C5" s="41"/>
      <c r="D5" s="41"/>
      <c r="E5" s="41"/>
      <c r="F5" s="41"/>
      <c r="G5" s="41"/>
      <c r="H5" s="69">
        <f>SUMIFS('Daglig bogføring'!H$9:H$423,'Daglig bogføring'!D$9:D$423,Lister!A4,'Daglig bogføring'!E$9:E$423,Lister!A$29)-SUMIFS('Daglig bogføring'!I$9:I$423,'Daglig bogføring'!D$9:D$423,Lister!A4,'Daglig bogføring'!E$9:E$423,Lister!A$29)</f>
        <v>0</v>
      </c>
    </row>
    <row r="6" spans="2:9" ht="15" x14ac:dyDescent="0.2">
      <c r="B6" s="41" t="str">
        <f>IF(Stamoplysninger!C13=0,"",B5&amp;"modtaget sidste år")</f>
        <v/>
      </c>
      <c r="C6" s="41"/>
      <c r="D6" s="41"/>
      <c r="E6" s="41"/>
      <c r="F6" s="41"/>
      <c r="G6" s="41"/>
      <c r="H6" s="69" t="str">
        <f>IF(+Stamoplysninger!C13=0,"",+Stamoplysninger!C13)</f>
        <v/>
      </c>
    </row>
    <row r="7" spans="2:9" ht="16.5" thickBot="1" x14ac:dyDescent="0.3">
      <c r="B7" s="42" t="s">
        <v>14</v>
      </c>
      <c r="C7" s="42"/>
      <c r="D7" s="42"/>
      <c r="E7" s="42"/>
      <c r="F7" s="42"/>
      <c r="G7" s="42"/>
      <c r="H7" s="71">
        <f>SUM(H5:H6)</f>
        <v>0</v>
      </c>
    </row>
    <row r="8" spans="2:9" ht="15.75" thickTop="1" x14ac:dyDescent="0.2">
      <c r="B8" s="43"/>
      <c r="C8" s="43"/>
      <c r="D8" s="43"/>
      <c r="E8" s="43"/>
      <c r="F8" s="43"/>
      <c r="G8" s="43"/>
      <c r="H8" s="69"/>
    </row>
    <row r="9" spans="2:9" ht="15.75" x14ac:dyDescent="0.25">
      <c r="B9" s="39" t="s">
        <v>15</v>
      </c>
      <c r="C9" s="39"/>
      <c r="D9" s="39"/>
      <c r="E9" s="39"/>
      <c r="F9" s="39"/>
      <c r="G9" s="39"/>
      <c r="H9" s="70"/>
    </row>
    <row r="10" spans="2:9" ht="15" x14ac:dyDescent="0.2">
      <c r="B10" s="41" t="str">
        <f>+Kontoplan!A15</f>
        <v>Udgifter til kontorhold og administration</v>
      </c>
      <c r="C10" s="41"/>
      <c r="D10" s="41"/>
      <c r="E10" s="41"/>
      <c r="F10" s="41"/>
      <c r="G10" s="41"/>
      <c r="H10" s="69">
        <f>SUMIFS('Daglig bogføring'!H$8:H$422,'Daglig bogføring'!D$8:D$422,Lister!A13,'Daglig bogføring'!E$8:E$422,Lister!$A$29)-SUMIFS('Daglig bogføring'!I$8:I$422,'Daglig bogføring'!D$8:D$422,Lister!A13,'Daglig bogføring'!E$8:E$422,Lister!$A$29)</f>
        <v>0</v>
      </c>
      <c r="I10" s="23"/>
    </row>
    <row r="11" spans="2:9" ht="15" x14ac:dyDescent="0.2">
      <c r="B11" s="41" t="str">
        <f>+Kontoplan!A16</f>
        <v>Møde- og transportudgifter</v>
      </c>
      <c r="C11" s="41"/>
      <c r="D11" s="41"/>
      <c r="E11" s="41"/>
      <c r="F11" s="41"/>
      <c r="G11" s="41"/>
      <c r="H11" s="69">
        <f>SUMIFS('Daglig bogføring'!H$8:H$422,'Daglig bogføring'!D$8:D$422,Lister!A14,'Daglig bogføring'!E$8:E$422,Lister!$A$29)-SUMIFS('Daglig bogføring'!I$8:I$422,'Daglig bogføring'!D$8:D$422,Lister!A14,'Daglig bogføring'!E$8:E$422,Lister!$A$29)</f>
        <v>0</v>
      </c>
      <c r="I11" s="23"/>
    </row>
    <row r="12" spans="2:9" ht="15" x14ac:dyDescent="0.2">
      <c r="B12" s="41" t="str">
        <f>+Kontoplan!A18</f>
        <v>Øvrige udgifter</v>
      </c>
      <c r="C12" s="41"/>
      <c r="D12" s="41"/>
      <c r="E12" s="41"/>
      <c r="F12" s="41"/>
      <c r="G12" s="41"/>
      <c r="H12" s="69">
        <f>SUMIFS('Daglig bogføring'!H$8:H$422,'Daglig bogføring'!D$8:D$422,Lister!A16,'Daglig bogføring'!E$8:E$422,Lister!$A$29)-SUMIFS('Daglig bogføring'!I$8:I$422,'Daglig bogføring'!D$8:D$422,Lister!A16,'Daglig bogføring'!E$8:E$422,Lister!$A$29)</f>
        <v>0</v>
      </c>
      <c r="I12" s="23"/>
    </row>
    <row r="13" spans="2:9" ht="16.5" thickBot="1" x14ac:dyDescent="0.3">
      <c r="B13" s="42" t="s">
        <v>16</v>
      </c>
      <c r="C13" s="42"/>
      <c r="D13" s="42"/>
      <c r="E13" s="42"/>
      <c r="F13" s="42"/>
      <c r="G13" s="42"/>
      <c r="H13" s="71">
        <f>SUM(H10:H12)</f>
        <v>0</v>
      </c>
    </row>
    <row r="14" spans="2:9" ht="15.75" thickTop="1" x14ac:dyDescent="0.2">
      <c r="B14" s="1"/>
      <c r="C14" s="1"/>
      <c r="D14" s="1"/>
      <c r="E14" s="1"/>
      <c r="F14" s="1"/>
      <c r="G14" s="1"/>
      <c r="H14" s="69"/>
    </row>
    <row r="15" spans="2:9" ht="16.5" thickBot="1" x14ac:dyDescent="0.3">
      <c r="B15" s="42" t="s">
        <v>17</v>
      </c>
      <c r="C15" s="42"/>
      <c r="D15" s="42"/>
      <c r="E15" s="42"/>
      <c r="F15" s="42"/>
      <c r="G15" s="42"/>
      <c r="H15" s="71">
        <f>H7+H13</f>
        <v>0</v>
      </c>
    </row>
    <row r="16" spans="2:9" ht="13.5" thickTop="1" x14ac:dyDescent="0.2">
      <c r="H16" s="58"/>
    </row>
    <row r="17" spans="2:8" ht="15.75" x14ac:dyDescent="0.25">
      <c r="B17" s="30" t="s">
        <v>29</v>
      </c>
      <c r="H17" s="75">
        <f>IF(H15&gt;0,H15,0)</f>
        <v>0</v>
      </c>
    </row>
    <row r="18" spans="2:8" ht="15.75" x14ac:dyDescent="0.25">
      <c r="B18" s="30"/>
      <c r="H18" s="75"/>
    </row>
    <row r="19" spans="2:8" ht="15.75" x14ac:dyDescent="0.25">
      <c r="B19" s="30" t="s">
        <v>30</v>
      </c>
      <c r="H19" s="75">
        <f>IF(H15&lt;0,-H15,0)</f>
        <v>0</v>
      </c>
    </row>
    <row r="20" spans="2:8" x14ac:dyDescent="0.2">
      <c r="H20" s="58"/>
    </row>
  </sheetData>
  <sheetProtection sheet="1" selectLockedCells="1" selectUnlockedCells="1"/>
  <mergeCells count="2">
    <mergeCell ref="B1:H1"/>
    <mergeCell ref="B2:H2"/>
  </mergeCells>
  <pageMargins left="0.7" right="0.7" top="0.75" bottom="0.75" header="0.3" footer="0.3"/>
  <pageSetup paperSize="9" orientation="portrait" r:id="rId1"/>
  <headerFooter>
    <oddFooter>&amp;CSide &amp;P af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4DE3-87C2-493E-9BD2-D5B21FD70A32}">
  <sheetPr codeName="Ark8"/>
  <dimension ref="A1:H30"/>
  <sheetViews>
    <sheetView zoomScaleNormal="100" workbookViewId="0">
      <selection activeCell="C32" sqref="C32"/>
    </sheetView>
  </sheetViews>
  <sheetFormatPr defaultColWidth="9" defaultRowHeight="12.75" x14ac:dyDescent="0.2"/>
  <cols>
    <col min="1" max="6" width="12.7109375" style="23" customWidth="1"/>
    <col min="7" max="7" width="17.28515625" style="58" customWidth="1"/>
  </cols>
  <sheetData>
    <row r="1" spans="1:8" ht="30.6" customHeight="1" x14ac:dyDescent="0.2">
      <c r="A1" s="188" t="str">
        <f>"Konto for "&amp;Stamoplysninger!C25</f>
        <v xml:space="preserve">Konto for </v>
      </c>
      <c r="B1" s="188"/>
      <c r="C1" s="188"/>
      <c r="D1" s="188"/>
      <c r="E1" s="188"/>
      <c r="F1" s="188"/>
      <c r="G1" s="188"/>
    </row>
    <row r="2" spans="1:8" ht="18" x14ac:dyDescent="0.2">
      <c r="A2" s="193">
        <f>IF(Stamoplysninger!C7&gt;1,Stamoplysninger!C7,"")</f>
        <v>2025</v>
      </c>
      <c r="B2" s="193"/>
      <c r="C2" s="193"/>
      <c r="D2" s="193"/>
      <c r="E2" s="193"/>
      <c r="F2" s="193"/>
      <c r="G2" s="193"/>
    </row>
    <row r="3" spans="1:8" ht="18" x14ac:dyDescent="0.25">
      <c r="A3" s="194">
        <f>IF(Stamoplysninger!C7&gt;0,Stamoplysninger!C6,"")</f>
        <v>0</v>
      </c>
      <c r="B3" s="194"/>
      <c r="C3" s="194"/>
      <c r="D3" s="194"/>
      <c r="E3" s="194"/>
      <c r="F3" s="194"/>
      <c r="G3" s="194"/>
    </row>
    <row r="4" spans="1:8" ht="15" x14ac:dyDescent="0.2">
      <c r="A4" s="195"/>
      <c r="B4" s="195"/>
      <c r="C4" s="195"/>
      <c r="D4" s="195"/>
      <c r="E4" s="195"/>
      <c r="F4" s="195"/>
      <c r="G4" s="195"/>
    </row>
    <row r="5" spans="1:8" ht="15.75" x14ac:dyDescent="0.25">
      <c r="A5" s="39" t="s">
        <v>13</v>
      </c>
      <c r="B5" s="39"/>
      <c r="C5" s="39"/>
      <c r="D5" s="39"/>
      <c r="E5" s="39"/>
      <c r="F5" s="39"/>
      <c r="G5" s="70"/>
    </row>
    <row r="6" spans="1:8" ht="15.75" x14ac:dyDescent="0.25">
      <c r="A6" s="1" t="str">
        <f>Lister!A2</f>
        <v>Kræftens Bekæmpelses basistilskud til lokalforeninger</v>
      </c>
      <c r="B6" s="30"/>
      <c r="C6" s="30"/>
      <c r="D6" s="30"/>
      <c r="E6" s="30"/>
      <c r="F6" s="30"/>
      <c r="G6" s="69">
        <f>SUMIFS('Daglig bogføring'!H$9:H$423,'Daglig bogføring'!D$9:D$423,Lister!A2,'Daglig bogføring'!E$9:E$423,Lister!A$31)-SUMIFS('Daglig bogføring'!I$9:I$423,'Daglig bogføring'!D$9:D$423,Lister!A2,'Daglig bogføring'!E$9:E$423,Lister!A$31)</f>
        <v>0</v>
      </c>
    </row>
    <row r="7" spans="1:8" ht="15.75" x14ac:dyDescent="0.25">
      <c r="A7" s="1" t="str">
        <f>Lister!A3</f>
        <v>Kræftens Bekæmpelses pulje til lokale aktiviteter</v>
      </c>
      <c r="B7" s="30"/>
      <c r="C7" s="30"/>
      <c r="D7" s="30"/>
      <c r="E7" s="30"/>
      <c r="F7" s="30"/>
      <c r="G7" s="69">
        <f>SUMIFS('Daglig bogføring'!H$9:H$423,'Daglig bogføring'!D$9:D$423,Lister!A3,'Daglig bogføring'!E$9:E$423,Lister!A$31)-SUMIFS('Daglig bogføring'!I$9:I$423,'Daglig bogføring'!D$9:D$423,Lister!A3,'Daglig bogføring'!E$9:E$423,Lister!A$31)</f>
        <v>0</v>
      </c>
      <c r="H7" s="35"/>
    </row>
    <row r="8" spans="1:8" ht="15.75" x14ac:dyDescent="0.25">
      <c r="A8" s="1" t="str">
        <f>Lister!A4</f>
        <v xml:space="preserve">Øremærkede tilskudsmidler </v>
      </c>
      <c r="B8" s="30"/>
      <c r="C8" s="30"/>
      <c r="D8" s="30"/>
      <c r="E8" s="30"/>
      <c r="F8" s="30"/>
      <c r="G8" s="69">
        <f>SUMIFS('Daglig bogføring'!H$9:H$423,'Daglig bogføring'!D$9:D$423,Lister!A4,'Daglig bogføring'!E$9:E$423,Lister!A$31)-SUMIFS('Daglig bogføring'!I$9:I$423,'Daglig bogføring'!D$9:D$423,Lister!A4,'Daglig bogføring'!E$9:E$423,Lister!A$31)</f>
        <v>0</v>
      </c>
      <c r="H8" s="35"/>
    </row>
    <row r="9" spans="1:8" ht="15.75" x14ac:dyDescent="0.25">
      <c r="A9" s="1" t="str">
        <f>Lister!A5</f>
        <v>Øvrige tilskudsmidler</v>
      </c>
      <c r="B9" s="30"/>
      <c r="C9" s="30"/>
      <c r="D9" s="30"/>
      <c r="E9" s="30"/>
      <c r="F9" s="30"/>
      <c r="G9" s="69">
        <f>SUMIFS('Daglig bogføring'!H$9:H$423,'Daglig bogføring'!D$9:D$423,Lister!A5,'Daglig bogføring'!E$9:E$423,Lister!A$31)-SUMIFS('Daglig bogføring'!I$9:I$423,'Daglig bogføring'!D$9:D$423,Lister!A5,'Daglig bogføring'!E$9:E$423,Lister!A$31)</f>
        <v>0</v>
      </c>
    </row>
    <row r="10" spans="1:8" ht="15" x14ac:dyDescent="0.2">
      <c r="A10" s="1" t="str">
        <f>Lister!A6</f>
        <v>Sponsorater, gaver og bidrag</v>
      </c>
      <c r="B10" s="41"/>
      <c r="C10" s="41"/>
      <c r="D10" s="41"/>
      <c r="E10" s="41"/>
      <c r="F10" s="41"/>
      <c r="G10" s="69">
        <f>SUMIFS('Daglig bogføring'!H$9:H$423,'Daglig bogføring'!D$9:D$423,Lister!A6,'Daglig bogføring'!E$9:E$423,Lister!A$31)-SUMIFS('Daglig bogføring'!I$9:I$423,'Daglig bogføring'!D$9:D$423,Lister!A6,'Daglig bogføring'!E$9:E$423,Lister!A$31)</f>
        <v>0</v>
      </c>
    </row>
    <row r="11" spans="1:8" ht="15" x14ac:dyDescent="0.2">
      <c r="A11" s="1" t="str">
        <f>Lister!A7</f>
        <v>Indtægter fra lokaludvalg/samarbejdsudvalg</v>
      </c>
      <c r="B11" s="41"/>
      <c r="C11" s="41"/>
      <c r="D11" s="41"/>
      <c r="E11" s="41"/>
      <c r="F11" s="41"/>
      <c r="G11" s="69">
        <f>SUMIFS('Daglig bogføring'!H$9:H$423,'Daglig bogføring'!D$9:D$423,Lister!A7,'Daglig bogføring'!E$9:E$423,Lister!A$31)-SUMIFS('Daglig bogføring'!I$9:I$423,'Daglig bogføring'!D$9:D$423,Lister!A7,'Daglig bogføring'!E$9:E$423,Lister!A$31)</f>
        <v>0</v>
      </c>
    </row>
    <row r="12" spans="1:8" ht="15" x14ac:dyDescent="0.2">
      <c r="A12" s="1" t="str">
        <f>Lister!A8</f>
        <v>Øvrige indtægter</v>
      </c>
      <c r="B12" s="41"/>
      <c r="C12" s="41"/>
      <c r="D12" s="41"/>
      <c r="E12" s="41"/>
      <c r="F12" s="41"/>
      <c r="G12" s="69">
        <f>SUMIFS('Daglig bogføring'!H$9:H$423,'Daglig bogføring'!D$9:D$423,Lister!A8,'Daglig bogføring'!E$9:E$423,Lister!A$31)-SUMIFS('Daglig bogføring'!I$9:I$423,'Daglig bogføring'!D$9:D$423,Lister!A8,'Daglig bogføring'!E$9:E$423,Lister!A$31)</f>
        <v>0</v>
      </c>
    </row>
    <row r="13" spans="1:8" ht="16.5" thickBot="1" x14ac:dyDescent="0.3">
      <c r="A13" s="42" t="s">
        <v>14</v>
      </c>
      <c r="B13" s="42"/>
      <c r="C13" s="42"/>
      <c r="D13" s="42"/>
      <c r="E13" s="42"/>
      <c r="F13" s="42"/>
      <c r="G13" s="71">
        <f>SUM(G6:G12)</f>
        <v>0</v>
      </c>
    </row>
    <row r="14" spans="1:8" ht="15.75" thickTop="1" x14ac:dyDescent="0.2">
      <c r="A14" s="43"/>
      <c r="B14" s="43"/>
      <c r="C14" s="43"/>
      <c r="D14" s="43"/>
      <c r="E14" s="43"/>
      <c r="F14" s="43"/>
      <c r="G14" s="69"/>
    </row>
    <row r="15" spans="1:8" ht="15.75" x14ac:dyDescent="0.25">
      <c r="A15" s="39" t="s">
        <v>15</v>
      </c>
      <c r="B15" s="39"/>
      <c r="C15" s="39"/>
      <c r="D15" s="39"/>
      <c r="E15" s="39"/>
      <c r="F15" s="39"/>
      <c r="G15" s="70"/>
    </row>
    <row r="16" spans="1:8" ht="15" x14ac:dyDescent="0.2">
      <c r="A16" s="41" t="str">
        <f>+Kontoplan!A12</f>
        <v>Udgifter iht. basistilskud til lokalforeninger</v>
      </c>
      <c r="B16" s="41"/>
      <c r="C16" s="41"/>
      <c r="D16" s="41"/>
      <c r="E16" s="41"/>
      <c r="F16" s="41"/>
      <c r="G16" s="69">
        <f>SUMIFS('Daglig bogføring'!H$9:H$423,'Daglig bogføring'!D$9:D$423,Lister!A10,'Daglig bogføring'!E$9:E$423,Lister!$A$31)-SUMIFS('Daglig bogføring'!I$9:I$423,'Daglig bogføring'!D$9:D$423,Lister!A10,'Daglig bogføring'!E$9:E$423,Lister!$A$31)</f>
        <v>0</v>
      </c>
    </row>
    <row r="17" spans="1:7" ht="15" x14ac:dyDescent="0.2">
      <c r="A17" s="41" t="str">
        <f>+Kontoplan!A13</f>
        <v>Udgifter iht. Kræftens Bekæmpelses pulje til lokale aktiviteter</v>
      </c>
      <c r="B17" s="41"/>
      <c r="C17" s="41"/>
      <c r="D17" s="41"/>
      <c r="E17" s="41"/>
      <c r="F17" s="41"/>
      <c r="G17" s="69">
        <f>SUMIFS('Daglig bogføring'!H$9:H$423,'Daglig bogføring'!D$9:D$423,Lister!A11,'Daglig bogføring'!E$9:E$423,Lister!$A$31)-SUMIFS('Daglig bogføring'!I$9:I$423,'Daglig bogføring'!D$9:D$423,Lister!A11,'Daglig bogføring'!E$9:E$423,Lister!$A$31)</f>
        <v>0</v>
      </c>
    </row>
    <row r="18" spans="1:7" ht="15" x14ac:dyDescent="0.2">
      <c r="A18" s="41" t="str">
        <f>+Kontoplan!A14</f>
        <v>Udgifter iht. øremærkede tilskudsmidler</v>
      </c>
      <c r="B18" s="41"/>
      <c r="C18" s="41"/>
      <c r="D18" s="41"/>
      <c r="E18" s="41"/>
      <c r="F18" s="41"/>
      <c r="G18" s="69">
        <f>SUMIFS('Daglig bogføring'!H$9:H$423,'Daglig bogføring'!D$9:D$423,Lister!A12,'Daglig bogføring'!E$9:E$423,Lister!$A$31)-SUMIFS('Daglig bogføring'!I$9:I$423,'Daglig bogføring'!D$9:D$423,Lister!A12,'Daglig bogføring'!E$9:E$423,Lister!$A$31)</f>
        <v>0</v>
      </c>
    </row>
    <row r="19" spans="1:7" ht="15" x14ac:dyDescent="0.2">
      <c r="A19" s="41" t="str">
        <f>+Kontoplan!A15</f>
        <v>Udgifter til kontorhold og administration</v>
      </c>
      <c r="B19" s="41"/>
      <c r="C19" s="41"/>
      <c r="D19" s="41"/>
      <c r="E19" s="41"/>
      <c r="F19" s="41"/>
      <c r="G19" s="69">
        <f>SUMIFS('Daglig bogføring'!H$9:H$423,'Daglig bogføring'!D$9:D$423,Lister!A13,'Daglig bogføring'!E$9:E$423,Lister!$A$31)-SUMIFS('Daglig bogføring'!I$9:I$423,'Daglig bogføring'!D$9:D$423,Lister!A13,'Daglig bogføring'!E$9:E$423,Lister!$A$31)</f>
        <v>0</v>
      </c>
    </row>
    <row r="20" spans="1:7" ht="15" x14ac:dyDescent="0.2">
      <c r="A20" s="41" t="str">
        <f>+Kontoplan!A16</f>
        <v>Møde- og transportudgifter</v>
      </c>
      <c r="B20" s="41"/>
      <c r="C20" s="41"/>
      <c r="D20" s="41"/>
      <c r="E20" s="41"/>
      <c r="F20" s="41"/>
      <c r="G20" s="69">
        <f>SUMIFS('Daglig bogføring'!H$9:H$423,'Daglig bogføring'!D$9:D$423,Lister!A14,'Daglig bogføring'!E$9:E$423,Lister!$A$31)-SUMIFS('Daglig bogføring'!I$9:I$423,'Daglig bogføring'!D$9:D$423,Lister!A14,'Daglig bogføring'!E$9:E$423,Lister!$A$31)</f>
        <v>0</v>
      </c>
    </row>
    <row r="21" spans="1:7" ht="15" x14ac:dyDescent="0.2">
      <c r="A21" s="41" t="str">
        <f>+Kontoplan!A17</f>
        <v>Udgifter til lokaludvalg/samarbejdsudvalg</v>
      </c>
      <c r="B21" s="41"/>
      <c r="C21" s="41"/>
      <c r="D21" s="41"/>
      <c r="E21" s="41"/>
      <c r="F21" s="41"/>
      <c r="G21" s="69">
        <f>SUMIFS('Daglig bogføring'!H$9:H$423,'Daglig bogføring'!D$9:D$423,Lister!A15,'Daglig bogføring'!E$9:E$423,Lister!$A$31)-SUMIFS('Daglig bogføring'!I$9:I$423,'Daglig bogføring'!D$9:D$423,Lister!A15,'Daglig bogføring'!E$9:E$423,Lister!$A$31)</f>
        <v>0</v>
      </c>
    </row>
    <row r="22" spans="1:7" ht="15" x14ac:dyDescent="0.2">
      <c r="A22" s="41" t="str">
        <f>+Kontoplan!A18</f>
        <v>Øvrige udgifter</v>
      </c>
      <c r="B22" s="41"/>
      <c r="C22" s="41"/>
      <c r="D22" s="41"/>
      <c r="E22" s="41"/>
      <c r="F22" s="41"/>
      <c r="G22" s="69">
        <f>SUMIFS('Daglig bogføring'!H$9:H$423,'Daglig bogføring'!D$9:D$423,Lister!A16,'Daglig bogføring'!E$9:E$423,Lister!$A$31)-SUMIFS('Daglig bogføring'!I$9:I$423,'Daglig bogføring'!D$9:D$423,Lister!A16,'Daglig bogføring'!E$9:E$423,Lister!$A$31)</f>
        <v>0</v>
      </c>
    </row>
    <row r="23" spans="1:7" ht="16.5" thickBot="1" x14ac:dyDescent="0.3">
      <c r="A23" s="42" t="s">
        <v>16</v>
      </c>
      <c r="B23" s="42"/>
      <c r="C23" s="42"/>
      <c r="D23" s="42"/>
      <c r="E23" s="42"/>
      <c r="F23" s="42"/>
      <c r="G23" s="71">
        <f>SUM(G16:G22)</f>
        <v>0</v>
      </c>
    </row>
    <row r="24" spans="1:7" ht="15.75" thickTop="1" x14ac:dyDescent="0.2">
      <c r="A24" s="1"/>
      <c r="B24" s="1"/>
      <c r="C24" s="1"/>
      <c r="D24" s="1"/>
      <c r="E24" s="1"/>
      <c r="F24" s="1"/>
      <c r="G24" s="69"/>
    </row>
    <row r="25" spans="1:7" ht="16.5" thickBot="1" x14ac:dyDescent="0.3">
      <c r="A25" s="42" t="s">
        <v>17</v>
      </c>
      <c r="B25" s="42"/>
      <c r="C25" s="42"/>
      <c r="D25" s="42"/>
      <c r="E25" s="42"/>
      <c r="F25" s="42"/>
      <c r="G25" s="71">
        <f>G13+G23</f>
        <v>0</v>
      </c>
    </row>
    <row r="26" spans="1:7" ht="13.5" thickTop="1" x14ac:dyDescent="0.2"/>
    <row r="27" spans="1:7" ht="15.75" x14ac:dyDescent="0.25">
      <c r="A27" s="30" t="str">
        <f>"Overført fra "&amp;Stamoplysninger!$C$7-1</f>
        <v>Overført fra 2024</v>
      </c>
      <c r="B27" s="30"/>
      <c r="C27" s="30"/>
      <c r="D27" s="30"/>
      <c r="E27" s="30"/>
      <c r="F27" s="30"/>
      <c r="G27" s="75">
        <f>Stamoplysninger!D25</f>
        <v>0</v>
      </c>
    </row>
    <row r="28" spans="1:7" ht="15.75" x14ac:dyDescent="0.25">
      <c r="A28" s="30" t="str">
        <f>"Midler overført til "&amp;Stamoplysninger!C7+1</f>
        <v>Midler overført til 2026</v>
      </c>
      <c r="G28" s="75">
        <f>IF(G25+G27&gt;0,G25+G27,0)</f>
        <v>0</v>
      </c>
    </row>
    <row r="29" spans="1:7" ht="15.75" x14ac:dyDescent="0.25">
      <c r="A29" s="30"/>
      <c r="G29" s="75"/>
    </row>
    <row r="30" spans="1:7" ht="15.75" x14ac:dyDescent="0.25">
      <c r="A30" s="30" t="s">
        <v>30</v>
      </c>
      <c r="G30" s="75">
        <f>IF(G25+G27&lt;0,-G25-G27,0)</f>
        <v>0</v>
      </c>
    </row>
  </sheetData>
  <sheetProtection sheet="1" selectLockedCells="1" selectUnlockedCells="1"/>
  <mergeCells count="4">
    <mergeCell ref="A1:G1"/>
    <mergeCell ref="A2:G2"/>
    <mergeCell ref="A3:G3"/>
    <mergeCell ref="A4:G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BC37-2118-44C5-88F6-0E53C67A76A8}">
  <sheetPr codeName="Ark9"/>
  <dimension ref="A1:H30"/>
  <sheetViews>
    <sheetView zoomScaleNormal="100" workbookViewId="0">
      <selection activeCell="C32" sqref="C32"/>
    </sheetView>
  </sheetViews>
  <sheetFormatPr defaultColWidth="9" defaultRowHeight="12.75" x14ac:dyDescent="0.2"/>
  <cols>
    <col min="1" max="6" width="12.7109375" style="23" customWidth="1"/>
    <col min="7" max="7" width="12.7109375" style="58" customWidth="1"/>
  </cols>
  <sheetData>
    <row r="1" spans="1:8" ht="30.6" customHeight="1" x14ac:dyDescent="0.2">
      <c r="A1" s="188" t="str">
        <f>"Konto for "&amp;Stamoplysninger!C26</f>
        <v xml:space="preserve">Konto for </v>
      </c>
      <c r="B1" s="188"/>
      <c r="C1" s="188"/>
      <c r="D1" s="188"/>
      <c r="E1" s="188"/>
      <c r="F1" s="188"/>
      <c r="G1" s="188"/>
    </row>
    <row r="2" spans="1:8" ht="18" x14ac:dyDescent="0.2">
      <c r="A2" s="193">
        <f>IF(Stamoplysninger!C7&gt;1,Stamoplysninger!C7,"")</f>
        <v>2025</v>
      </c>
      <c r="B2" s="193"/>
      <c r="C2" s="193"/>
      <c r="D2" s="193"/>
      <c r="E2" s="193"/>
      <c r="F2" s="193"/>
      <c r="G2" s="193"/>
    </row>
    <row r="3" spans="1:8" ht="18" x14ac:dyDescent="0.25">
      <c r="A3" s="194">
        <f>IF(Stamoplysninger!C7&gt;0,Stamoplysninger!C6,"")</f>
        <v>0</v>
      </c>
      <c r="B3" s="194"/>
      <c r="C3" s="194"/>
      <c r="D3" s="194"/>
      <c r="E3" s="194"/>
      <c r="F3" s="194"/>
      <c r="G3" s="194"/>
    </row>
    <row r="4" spans="1:8" ht="15" x14ac:dyDescent="0.2">
      <c r="A4" s="195"/>
      <c r="B4" s="195"/>
      <c r="C4" s="195"/>
      <c r="D4" s="195"/>
      <c r="E4" s="195"/>
      <c r="F4" s="195"/>
      <c r="G4" s="195"/>
    </row>
    <row r="5" spans="1:8" ht="15.75" x14ac:dyDescent="0.25">
      <c r="A5" s="39" t="s">
        <v>13</v>
      </c>
      <c r="B5" s="39"/>
      <c r="C5" s="39"/>
      <c r="D5" s="39"/>
      <c r="E5" s="39"/>
      <c r="F5" s="39"/>
      <c r="G5" s="70"/>
    </row>
    <row r="6" spans="1:8" ht="15.75" x14ac:dyDescent="0.25">
      <c r="A6" s="1" t="str">
        <f>Lister!A2</f>
        <v>Kræftens Bekæmpelses basistilskud til lokalforeninger</v>
      </c>
      <c r="B6" s="30"/>
      <c r="C6" s="30"/>
      <c r="D6" s="30"/>
      <c r="E6" s="30"/>
      <c r="F6" s="30"/>
      <c r="G6" s="69">
        <f>SUMIFS('Daglig bogføring'!H$9:H$423,'Daglig bogføring'!D$9:D$423,Lister!A2,'Daglig bogføring'!E$9:E$423,Lister!A$32)-SUMIFS('Daglig bogføring'!I$9:I$423,'Daglig bogføring'!D$9:D$423,Lister!A2,'Daglig bogføring'!E$9:E$423,Lister!A$32)</f>
        <v>0</v>
      </c>
    </row>
    <row r="7" spans="1:8" ht="15.75" x14ac:dyDescent="0.25">
      <c r="A7" s="1" t="str">
        <f>Lister!A3</f>
        <v>Kræftens Bekæmpelses pulje til lokale aktiviteter</v>
      </c>
      <c r="B7" s="30"/>
      <c r="C7" s="30"/>
      <c r="D7" s="30"/>
      <c r="E7" s="30"/>
      <c r="F7" s="30"/>
      <c r="G7" s="69">
        <f>SUMIFS('Daglig bogføring'!H$9:H$423,'Daglig bogføring'!D$9:D$423,Lister!A3,'Daglig bogføring'!E$9:E$423,Lister!A$32)-SUMIFS('Daglig bogføring'!I$9:I$423,'Daglig bogføring'!D$9:D$423,Lister!A3,'Daglig bogføring'!E$9:E$423,Lister!A$32)</f>
        <v>0</v>
      </c>
      <c r="H7" s="35"/>
    </row>
    <row r="8" spans="1:8" ht="15.75" x14ac:dyDescent="0.25">
      <c r="A8" s="1" t="str">
        <f>Lister!A4</f>
        <v xml:space="preserve">Øremærkede tilskudsmidler </v>
      </c>
      <c r="B8" s="30"/>
      <c r="C8" s="30"/>
      <c r="D8" s="30"/>
      <c r="E8" s="30"/>
      <c r="F8" s="30"/>
      <c r="G8" s="69">
        <f>SUMIFS('Daglig bogføring'!H$9:H$423,'Daglig bogføring'!D$9:D$423,Lister!A4,'Daglig bogføring'!E$9:E$423,Lister!A$32)-SUMIFS('Daglig bogføring'!I$9:I$423,'Daglig bogføring'!D$9:D$423,Lister!A4,'Daglig bogføring'!E$9:E$423,Lister!A$32)</f>
        <v>0</v>
      </c>
      <c r="H8" s="35"/>
    </row>
    <row r="9" spans="1:8" ht="15.75" x14ac:dyDescent="0.25">
      <c r="A9" s="1" t="str">
        <f>Lister!A5</f>
        <v>Øvrige tilskudsmidler</v>
      </c>
      <c r="B9" s="30"/>
      <c r="C9" s="30"/>
      <c r="D9" s="30"/>
      <c r="E9" s="30"/>
      <c r="F9" s="30"/>
      <c r="G9" s="69">
        <f>SUMIFS('Daglig bogføring'!H$9:H$423,'Daglig bogføring'!D$9:D$423,Lister!A5,'Daglig bogføring'!E$9:E$423,Lister!A$32)-SUMIFS('Daglig bogføring'!I$9:I$423,'Daglig bogføring'!D$9:D$423,Lister!A5,'Daglig bogføring'!E$9:E$423,Lister!A$32)</f>
        <v>0</v>
      </c>
    </row>
    <row r="10" spans="1:8" ht="15" x14ac:dyDescent="0.2">
      <c r="A10" s="1" t="str">
        <f>Lister!A6</f>
        <v>Sponsorater, gaver og bidrag</v>
      </c>
      <c r="B10" s="41"/>
      <c r="C10" s="41"/>
      <c r="D10" s="41"/>
      <c r="E10" s="41"/>
      <c r="F10" s="41"/>
      <c r="G10" s="69">
        <f>SUMIFS('Daglig bogføring'!H$9:H$423,'Daglig bogføring'!D$9:D$423,Lister!A6,'Daglig bogføring'!E$9:E$423,Lister!A$32)-SUMIFS('Daglig bogføring'!I$9:I$423,'Daglig bogføring'!D$9:D$423,Lister!A6,'Daglig bogføring'!E$9:E$423,Lister!A$32)</f>
        <v>0</v>
      </c>
    </row>
    <row r="11" spans="1:8" ht="15" x14ac:dyDescent="0.2">
      <c r="A11" s="1" t="str">
        <f>Lister!A7</f>
        <v>Indtægter fra lokaludvalg/samarbejdsudvalg</v>
      </c>
      <c r="B11" s="41"/>
      <c r="C11" s="41"/>
      <c r="D11" s="41"/>
      <c r="E11" s="41"/>
      <c r="F11" s="41"/>
      <c r="G11" s="69">
        <f>SUMIFS('Daglig bogføring'!H$9:H$423,'Daglig bogføring'!D$9:D$423,Lister!A7,'Daglig bogføring'!E$9:E$423,Lister!A$32)-SUMIFS('Daglig bogføring'!I$9:I$423,'Daglig bogføring'!D$9:D$423,Lister!A7,'Daglig bogføring'!E$9:E$423,Lister!A$32)</f>
        <v>0</v>
      </c>
    </row>
    <row r="12" spans="1:8" ht="15" x14ac:dyDescent="0.2">
      <c r="A12" s="1" t="str">
        <f>Lister!A8</f>
        <v>Øvrige indtægter</v>
      </c>
      <c r="B12" s="41"/>
      <c r="C12" s="41"/>
      <c r="D12" s="41"/>
      <c r="E12" s="41"/>
      <c r="F12" s="41"/>
      <c r="G12" s="69">
        <f>SUMIFS('Daglig bogføring'!H$9:H$423,'Daglig bogføring'!D$9:D$423,Lister!A8,'Daglig bogføring'!E$9:E$423,Lister!A$32)-SUMIFS('Daglig bogføring'!I$9:I$423,'Daglig bogføring'!D$9:D$423,Lister!A8,'Daglig bogføring'!E$9:E$423,Lister!A$32)</f>
        <v>0</v>
      </c>
    </row>
    <row r="13" spans="1:8" ht="16.5" thickBot="1" x14ac:dyDescent="0.3">
      <c r="A13" s="42" t="s">
        <v>14</v>
      </c>
      <c r="B13" s="42"/>
      <c r="C13" s="42"/>
      <c r="D13" s="42"/>
      <c r="E13" s="42"/>
      <c r="F13" s="42"/>
      <c r="G13" s="71">
        <f>SUM(G6:G12)</f>
        <v>0</v>
      </c>
    </row>
    <row r="14" spans="1:8" ht="15.75" thickTop="1" x14ac:dyDescent="0.2">
      <c r="A14" s="43"/>
      <c r="B14" s="43"/>
      <c r="C14" s="43"/>
      <c r="D14" s="43"/>
      <c r="E14" s="43"/>
      <c r="F14" s="43"/>
      <c r="G14" s="69"/>
    </row>
    <row r="15" spans="1:8" ht="15.75" x14ac:dyDescent="0.25">
      <c r="A15" s="39" t="s">
        <v>15</v>
      </c>
      <c r="B15" s="39"/>
      <c r="C15" s="39"/>
      <c r="D15" s="39"/>
      <c r="E15" s="39"/>
      <c r="F15" s="39"/>
      <c r="G15" s="70"/>
    </row>
    <row r="16" spans="1:8" ht="15" x14ac:dyDescent="0.2">
      <c r="A16" s="41" t="str">
        <f>+Kontoplan!A12</f>
        <v>Udgifter iht. basistilskud til lokalforeninger</v>
      </c>
      <c r="B16" s="41"/>
      <c r="C16" s="41"/>
      <c r="D16" s="41"/>
      <c r="E16" s="41"/>
      <c r="F16" s="41"/>
      <c r="G16" s="69">
        <f>SUMIFS('Daglig bogføring'!H$9:H$423,'Daglig bogføring'!D$9:D$423,Lister!A10,'Daglig bogføring'!E$9:E$423,Lister!$A$32)-SUMIFS('Daglig bogføring'!I$9:I$423,'Daglig bogføring'!D$9:D$423,Lister!A10,'Daglig bogføring'!E$9:E$423,Lister!$A$32)</f>
        <v>0</v>
      </c>
    </row>
    <row r="17" spans="1:7" ht="15" x14ac:dyDescent="0.2">
      <c r="A17" s="41" t="str">
        <f>+Kontoplan!A13</f>
        <v>Udgifter iht. Kræftens Bekæmpelses pulje til lokale aktiviteter</v>
      </c>
      <c r="B17" s="41"/>
      <c r="C17" s="41"/>
      <c r="D17" s="41"/>
      <c r="E17" s="41"/>
      <c r="F17" s="41"/>
      <c r="G17" s="69">
        <f>SUMIFS('Daglig bogføring'!H$9:H$423,'Daglig bogføring'!D$9:D$423,Lister!A11,'Daglig bogføring'!E$9:E$423,Lister!$A$32)-SUMIFS('Daglig bogføring'!I$9:I$423,'Daglig bogføring'!D$9:D$423,Lister!A11,'Daglig bogføring'!E$9:E$423,Lister!$A$32)</f>
        <v>0</v>
      </c>
    </row>
    <row r="18" spans="1:7" ht="15" x14ac:dyDescent="0.2">
      <c r="A18" s="41" t="str">
        <f>+Kontoplan!A14</f>
        <v>Udgifter iht. øremærkede tilskudsmidler</v>
      </c>
      <c r="B18" s="41"/>
      <c r="C18" s="41"/>
      <c r="D18" s="41"/>
      <c r="E18" s="41"/>
      <c r="F18" s="41"/>
      <c r="G18" s="69">
        <f>SUMIFS('Daglig bogføring'!H$9:H$423,'Daglig bogføring'!D$9:D$423,Lister!A12,'Daglig bogføring'!E$9:E$423,Lister!$A$32)-SUMIFS('Daglig bogføring'!I$9:I$423,'Daglig bogføring'!D$9:D$423,Lister!A12,'Daglig bogføring'!E$9:E$423,Lister!$A$32)</f>
        <v>0</v>
      </c>
    </row>
    <row r="19" spans="1:7" ht="15" x14ac:dyDescent="0.2">
      <c r="A19" s="41" t="str">
        <f>+Kontoplan!A15</f>
        <v>Udgifter til kontorhold og administration</v>
      </c>
      <c r="B19" s="41"/>
      <c r="C19" s="41"/>
      <c r="D19" s="41"/>
      <c r="E19" s="41"/>
      <c r="F19" s="41"/>
      <c r="G19" s="69">
        <f>SUMIFS('Daglig bogføring'!H$9:H$423,'Daglig bogføring'!D$9:D$423,Lister!A13,'Daglig bogføring'!E$9:E$423,Lister!$A$32)-SUMIFS('Daglig bogføring'!I$9:I$423,'Daglig bogføring'!D$9:D$423,Lister!A13,'Daglig bogføring'!E$9:E$423,Lister!$A$32)</f>
        <v>0</v>
      </c>
    </row>
    <row r="20" spans="1:7" ht="15" x14ac:dyDescent="0.2">
      <c r="A20" s="41" t="str">
        <f>+Kontoplan!A16</f>
        <v>Møde- og transportudgifter</v>
      </c>
      <c r="B20" s="41"/>
      <c r="C20" s="41"/>
      <c r="D20" s="41"/>
      <c r="E20" s="41"/>
      <c r="F20" s="41"/>
      <c r="G20" s="69">
        <f>SUMIFS('Daglig bogføring'!H$9:H$423,'Daglig bogføring'!D$9:D$423,Lister!A14,'Daglig bogføring'!E$9:E$423,Lister!$A$32)-SUMIFS('Daglig bogføring'!I$9:I$423,'Daglig bogføring'!D$9:D$423,Lister!A14,'Daglig bogføring'!E$9:E$423,Lister!$A$32)</f>
        <v>0</v>
      </c>
    </row>
    <row r="21" spans="1:7" ht="15" x14ac:dyDescent="0.2">
      <c r="A21" s="41" t="str">
        <f>+Kontoplan!A17</f>
        <v>Udgifter til lokaludvalg/samarbejdsudvalg</v>
      </c>
      <c r="B21" s="41"/>
      <c r="C21" s="41"/>
      <c r="D21" s="41"/>
      <c r="E21" s="41"/>
      <c r="F21" s="41"/>
      <c r="G21" s="69">
        <f>SUMIFS('Daglig bogføring'!H$9:H$423,'Daglig bogføring'!D$9:D$423,Lister!A15,'Daglig bogføring'!E$9:E$423,Lister!$A$32)-SUMIFS('Daglig bogføring'!I$9:I$423,'Daglig bogføring'!D$9:D$423,Lister!A15,'Daglig bogføring'!E$9:E$423,Lister!$A$32)</f>
        <v>0</v>
      </c>
    </row>
    <row r="22" spans="1:7" ht="15" x14ac:dyDescent="0.2">
      <c r="A22" s="41" t="str">
        <f>+Kontoplan!A18</f>
        <v>Øvrige udgifter</v>
      </c>
      <c r="B22" s="41"/>
      <c r="C22" s="41"/>
      <c r="D22" s="41"/>
      <c r="E22" s="41"/>
      <c r="F22" s="41"/>
      <c r="G22" s="69">
        <f>SUMIFS('Daglig bogføring'!H$9:H$423,'Daglig bogføring'!D$9:D$423,Lister!A16,'Daglig bogføring'!E$9:E$423,Lister!$A$32)-SUMIFS('Daglig bogføring'!I$9:I$423,'Daglig bogføring'!D$9:D$423,Lister!A16,'Daglig bogføring'!E$9:E$423,Lister!$A$32)</f>
        <v>0</v>
      </c>
    </row>
    <row r="23" spans="1:7" ht="16.5" thickBot="1" x14ac:dyDescent="0.3">
      <c r="A23" s="42" t="s">
        <v>16</v>
      </c>
      <c r="B23" s="42"/>
      <c r="C23" s="42"/>
      <c r="D23" s="42"/>
      <c r="E23" s="42"/>
      <c r="F23" s="42"/>
      <c r="G23" s="71">
        <f>SUM(G16:G22)</f>
        <v>0</v>
      </c>
    </row>
    <row r="24" spans="1:7" ht="15.75" thickTop="1" x14ac:dyDescent="0.2">
      <c r="A24" s="1"/>
      <c r="B24" s="1"/>
      <c r="C24" s="1"/>
      <c r="D24" s="1"/>
      <c r="E24" s="1"/>
      <c r="F24" s="1"/>
      <c r="G24" s="69"/>
    </row>
    <row r="25" spans="1:7" ht="16.5" thickBot="1" x14ac:dyDescent="0.3">
      <c r="A25" s="42" t="s">
        <v>17</v>
      </c>
      <c r="B25" s="42"/>
      <c r="C25" s="42"/>
      <c r="D25" s="42"/>
      <c r="E25" s="42"/>
      <c r="F25" s="42"/>
      <c r="G25" s="71">
        <f>G13+G23</f>
        <v>0</v>
      </c>
    </row>
    <row r="26" spans="1:7" ht="13.5" thickTop="1" x14ac:dyDescent="0.2"/>
    <row r="27" spans="1:7" ht="15.75" x14ac:dyDescent="0.25">
      <c r="A27" s="30" t="str">
        <f>"Overført fra "&amp;Stamoplysninger!$C$7-1</f>
        <v>Overført fra 2024</v>
      </c>
      <c r="B27" s="30"/>
      <c r="C27" s="30"/>
      <c r="D27" s="30"/>
      <c r="E27" s="30"/>
      <c r="F27" s="30"/>
      <c r="G27" s="75">
        <f>Stamoplysninger!D26</f>
        <v>0</v>
      </c>
    </row>
    <row r="28" spans="1:7" ht="15.75" x14ac:dyDescent="0.25">
      <c r="A28" s="30" t="str">
        <f>"Midler overført til "&amp;Stamoplysninger!C7+1</f>
        <v>Midler overført til 2026</v>
      </c>
      <c r="G28" s="75">
        <f>IF(G25+G27&gt;0,G25+G27,0)</f>
        <v>0</v>
      </c>
    </row>
    <row r="29" spans="1:7" ht="15.75" x14ac:dyDescent="0.25">
      <c r="A29" s="30"/>
      <c r="G29" s="75"/>
    </row>
    <row r="30" spans="1:7" ht="15.75" x14ac:dyDescent="0.25">
      <c r="A30" s="30" t="s">
        <v>30</v>
      </c>
      <c r="G30" s="75">
        <f>IF(G25+G27&lt;0,-G25-G27,0)</f>
        <v>0</v>
      </c>
    </row>
  </sheetData>
  <sheetProtection sheet="1" selectLockedCells="1" selectUnlockedCells="1"/>
  <mergeCells count="4">
    <mergeCell ref="A1:G1"/>
    <mergeCell ref="A2:G2"/>
    <mergeCell ref="A3:G3"/>
    <mergeCell ref="A4:G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88A13-E1CC-4048-A38D-7884559F21DA}">
  <sheetPr codeName="Ark10"/>
  <dimension ref="A1:H30"/>
  <sheetViews>
    <sheetView zoomScaleNormal="100" workbookViewId="0">
      <selection activeCell="C32" sqref="C32"/>
    </sheetView>
  </sheetViews>
  <sheetFormatPr defaultColWidth="9" defaultRowHeight="12.75" x14ac:dyDescent="0.2"/>
  <cols>
    <col min="1" max="6" width="12.7109375" style="23" customWidth="1"/>
    <col min="7" max="7" width="12.7109375" style="58" customWidth="1"/>
  </cols>
  <sheetData>
    <row r="1" spans="1:8" ht="30.6" customHeight="1" x14ac:dyDescent="0.2">
      <c r="A1" s="188" t="str">
        <f>"Konto for "&amp;Stamoplysninger!C27</f>
        <v xml:space="preserve">Konto for </v>
      </c>
      <c r="B1" s="188"/>
      <c r="C1" s="188"/>
      <c r="D1" s="188"/>
      <c r="E1" s="188"/>
      <c r="F1" s="188"/>
      <c r="G1" s="188"/>
    </row>
    <row r="2" spans="1:8" ht="18" x14ac:dyDescent="0.2">
      <c r="A2" s="193">
        <f>IF(Stamoplysninger!C7&gt;1,Stamoplysninger!C7,"")</f>
        <v>2025</v>
      </c>
      <c r="B2" s="193"/>
      <c r="C2" s="193"/>
      <c r="D2" s="193"/>
      <c r="E2" s="193"/>
      <c r="F2" s="193"/>
      <c r="G2" s="193"/>
    </row>
    <row r="3" spans="1:8" ht="18" x14ac:dyDescent="0.25">
      <c r="A3" s="194">
        <f>IF(Stamoplysninger!C7&gt;0,Stamoplysninger!C6,"")</f>
        <v>0</v>
      </c>
      <c r="B3" s="194"/>
      <c r="C3" s="194"/>
      <c r="D3" s="194"/>
      <c r="E3" s="194"/>
      <c r="F3" s="194"/>
      <c r="G3" s="194"/>
    </row>
    <row r="4" spans="1:8" ht="15" x14ac:dyDescent="0.2">
      <c r="A4" s="195"/>
      <c r="B4" s="195"/>
      <c r="C4" s="195"/>
      <c r="D4" s="195"/>
      <c r="E4" s="195"/>
      <c r="F4" s="195"/>
      <c r="G4" s="195"/>
    </row>
    <row r="5" spans="1:8" ht="15.75" x14ac:dyDescent="0.25">
      <c r="A5" s="39" t="s">
        <v>13</v>
      </c>
      <c r="B5" s="39"/>
      <c r="C5" s="39"/>
      <c r="D5" s="39"/>
      <c r="E5" s="39"/>
      <c r="F5" s="39"/>
      <c r="G5" s="70"/>
    </row>
    <row r="6" spans="1:8" ht="15.75" x14ac:dyDescent="0.25">
      <c r="A6" s="1" t="str">
        <f>Lister!A2</f>
        <v>Kræftens Bekæmpelses basistilskud til lokalforeninger</v>
      </c>
      <c r="B6" s="30"/>
      <c r="C6" s="30"/>
      <c r="D6" s="30"/>
      <c r="E6" s="30"/>
      <c r="F6" s="30"/>
      <c r="G6" s="69">
        <f>SUMIFS('Daglig bogføring'!H$9:H$423,'Daglig bogføring'!D$9:D$423,Lister!A2,'Daglig bogføring'!E$9:E$423,Lister!A$33)-SUMIFS('Daglig bogføring'!I$9:I$423,'Daglig bogføring'!D$9:D$423,Lister!A2,'Daglig bogføring'!E$9:E$423,Lister!A$33)</f>
        <v>0</v>
      </c>
    </row>
    <row r="7" spans="1:8" ht="15.75" x14ac:dyDescent="0.25">
      <c r="A7" s="1" t="str">
        <f>Lister!A3</f>
        <v>Kræftens Bekæmpelses pulje til lokale aktiviteter</v>
      </c>
      <c r="B7" s="30"/>
      <c r="C7" s="30"/>
      <c r="D7" s="30"/>
      <c r="E7" s="30"/>
      <c r="F7" s="30"/>
      <c r="G7" s="69">
        <f>SUMIFS('Daglig bogføring'!H$9:H$423,'Daglig bogføring'!D$9:D$423,Lister!A3,'Daglig bogføring'!E$9:E$423,Lister!A$33)-SUMIFS('Daglig bogføring'!I$9:I$423,'Daglig bogføring'!D$9:D$423,Lister!A3,'Daglig bogføring'!E$9:E$423,Lister!A$33)</f>
        <v>0</v>
      </c>
      <c r="H7" s="35"/>
    </row>
    <row r="8" spans="1:8" ht="15.75" x14ac:dyDescent="0.25">
      <c r="A8" s="1" t="str">
        <f>Lister!A4</f>
        <v xml:space="preserve">Øremærkede tilskudsmidler </v>
      </c>
      <c r="B8" s="30"/>
      <c r="C8" s="30"/>
      <c r="D8" s="30"/>
      <c r="E8" s="30"/>
      <c r="F8" s="30"/>
      <c r="G8" s="69">
        <f>SUMIFS('Daglig bogføring'!H$9:H$423,'Daglig bogføring'!D$9:D$423,Lister!A4,'Daglig bogføring'!E$9:E$423,Lister!A$33)-SUMIFS('Daglig bogføring'!I$9:I$423,'Daglig bogføring'!D$9:D$423,Lister!A4,'Daglig bogføring'!E$9:E$423,Lister!A$33)</f>
        <v>0</v>
      </c>
      <c r="H8" s="35"/>
    </row>
    <row r="9" spans="1:8" ht="15.75" x14ac:dyDescent="0.25">
      <c r="A9" s="1" t="str">
        <f>Lister!A5</f>
        <v>Øvrige tilskudsmidler</v>
      </c>
      <c r="B9" s="30"/>
      <c r="C9" s="30"/>
      <c r="D9" s="30"/>
      <c r="E9" s="30"/>
      <c r="F9" s="30"/>
      <c r="G9" s="69">
        <f>SUMIFS('Daglig bogføring'!H$9:H$423,'Daglig bogføring'!D$9:D$423,Lister!A5,'Daglig bogføring'!E$9:E$423,Lister!A$33)-SUMIFS('Daglig bogføring'!I$9:I$423,'Daglig bogføring'!D$9:D$423,Lister!A5,'Daglig bogføring'!E$9:E$423,Lister!A$33)</f>
        <v>0</v>
      </c>
    </row>
    <row r="10" spans="1:8" ht="15" x14ac:dyDescent="0.2">
      <c r="A10" s="1" t="str">
        <f>Lister!A6</f>
        <v>Sponsorater, gaver og bidrag</v>
      </c>
      <c r="B10" s="41"/>
      <c r="C10" s="41"/>
      <c r="D10" s="41"/>
      <c r="E10" s="41"/>
      <c r="F10" s="41"/>
      <c r="G10" s="69">
        <f>SUMIFS('Daglig bogføring'!H$9:H$423,'Daglig bogføring'!D$9:D$423,Lister!A6,'Daglig bogføring'!E$9:E$423,Lister!A$33)-SUMIFS('Daglig bogføring'!I$9:I$423,'Daglig bogføring'!D$9:D$423,Lister!A6,'Daglig bogføring'!E$9:E$423,Lister!A$33)</f>
        <v>0</v>
      </c>
    </row>
    <row r="11" spans="1:8" ht="15" x14ac:dyDescent="0.2">
      <c r="A11" s="1" t="str">
        <f>Lister!A7</f>
        <v>Indtægter fra lokaludvalg/samarbejdsudvalg</v>
      </c>
      <c r="B11" s="41"/>
      <c r="C11" s="41"/>
      <c r="D11" s="41"/>
      <c r="E11" s="41"/>
      <c r="F11" s="41"/>
      <c r="G11" s="69">
        <f>SUMIFS('Daglig bogføring'!H$9:H$423,'Daglig bogføring'!D$9:D$423,Lister!A7,'Daglig bogføring'!E$9:E$423,Lister!A$33)-SUMIFS('Daglig bogføring'!I$9:I$423,'Daglig bogføring'!D$9:D$423,Lister!A7,'Daglig bogføring'!E$9:E$423,Lister!A$33)</f>
        <v>0</v>
      </c>
    </row>
    <row r="12" spans="1:8" ht="15" x14ac:dyDescent="0.2">
      <c r="A12" s="1" t="str">
        <f>Lister!A8</f>
        <v>Øvrige indtægter</v>
      </c>
      <c r="B12" s="41"/>
      <c r="C12" s="41"/>
      <c r="D12" s="41"/>
      <c r="E12" s="41"/>
      <c r="F12" s="41"/>
      <c r="G12" s="69">
        <f>SUMIFS('Daglig bogføring'!H$9:H$423,'Daglig bogføring'!D$9:D$423,Lister!A8,'Daglig bogføring'!E$9:E$423,Lister!A$33)-SUMIFS('Daglig bogføring'!I$9:I$423,'Daglig bogføring'!D$9:D$423,Lister!A8,'Daglig bogføring'!E$9:E$423,Lister!A$33)</f>
        <v>0</v>
      </c>
    </row>
    <row r="13" spans="1:8" ht="16.5" thickBot="1" x14ac:dyDescent="0.3">
      <c r="A13" s="42" t="s">
        <v>14</v>
      </c>
      <c r="B13" s="42"/>
      <c r="C13" s="42"/>
      <c r="D13" s="42"/>
      <c r="E13" s="42"/>
      <c r="F13" s="42"/>
      <c r="G13" s="71">
        <f>SUM(G6:G12)</f>
        <v>0</v>
      </c>
    </row>
    <row r="14" spans="1:8" ht="15.75" thickTop="1" x14ac:dyDescent="0.2">
      <c r="A14" s="43"/>
      <c r="B14" s="43"/>
      <c r="C14" s="43"/>
      <c r="D14" s="43"/>
      <c r="E14" s="43"/>
      <c r="F14" s="43"/>
      <c r="G14" s="69"/>
    </row>
    <row r="15" spans="1:8" ht="15.75" x14ac:dyDescent="0.25">
      <c r="A15" s="39" t="s">
        <v>15</v>
      </c>
      <c r="B15" s="39"/>
      <c r="C15" s="39"/>
      <c r="D15" s="39"/>
      <c r="E15" s="39"/>
      <c r="F15" s="39"/>
      <c r="G15" s="70"/>
    </row>
    <row r="16" spans="1:8" ht="15" x14ac:dyDescent="0.2">
      <c r="A16" s="41" t="str">
        <f>+Kontoplan!A12</f>
        <v>Udgifter iht. basistilskud til lokalforeninger</v>
      </c>
      <c r="B16" s="41"/>
      <c r="C16" s="41"/>
      <c r="D16" s="41"/>
      <c r="E16" s="41"/>
      <c r="F16" s="41"/>
      <c r="G16" s="69">
        <f>SUMIFS('Daglig bogføring'!H$9:H$423,'Daglig bogføring'!D$9:D$423,Lister!A10,'Daglig bogføring'!E$9:E$423,Lister!$A$33)-SUMIFS('Daglig bogføring'!I$9:I$423,'Daglig bogføring'!D$9:D$423,Lister!A10,'Daglig bogføring'!E$9:E$423,Lister!$A$33)</f>
        <v>0</v>
      </c>
    </row>
    <row r="17" spans="1:7" ht="15" x14ac:dyDescent="0.2">
      <c r="A17" s="41" t="str">
        <f>+Kontoplan!A13</f>
        <v>Udgifter iht. Kræftens Bekæmpelses pulje til lokale aktiviteter</v>
      </c>
      <c r="B17" s="41"/>
      <c r="C17" s="41"/>
      <c r="D17" s="41"/>
      <c r="E17" s="41"/>
      <c r="F17" s="41"/>
      <c r="G17" s="69">
        <f>SUMIFS('Daglig bogføring'!H$9:H$423,'Daglig bogføring'!D$9:D$423,Lister!A11,'Daglig bogføring'!E$9:E$423,Lister!$A$33)-SUMIFS('Daglig bogføring'!I$9:I$423,'Daglig bogføring'!D$9:D$423,Lister!A11,'Daglig bogføring'!E$9:E$423,Lister!$A$33)</f>
        <v>0</v>
      </c>
    </row>
    <row r="18" spans="1:7" ht="15" x14ac:dyDescent="0.2">
      <c r="A18" s="41" t="str">
        <f>+Kontoplan!A14</f>
        <v>Udgifter iht. øremærkede tilskudsmidler</v>
      </c>
      <c r="B18" s="41"/>
      <c r="C18" s="41"/>
      <c r="D18" s="41"/>
      <c r="E18" s="41"/>
      <c r="F18" s="41"/>
      <c r="G18" s="69">
        <f>SUMIFS('Daglig bogføring'!H$9:H$423,'Daglig bogføring'!D$9:D$423,Lister!A12,'Daglig bogføring'!E$9:E$423,Lister!$A$33)-SUMIFS('Daglig bogføring'!I$9:I$423,'Daglig bogføring'!D$9:D$423,Lister!A12,'Daglig bogføring'!E$9:E$423,Lister!$A$33)</f>
        <v>0</v>
      </c>
    </row>
    <row r="19" spans="1:7" ht="15" x14ac:dyDescent="0.2">
      <c r="A19" s="41" t="str">
        <f>+Kontoplan!A15</f>
        <v>Udgifter til kontorhold og administration</v>
      </c>
      <c r="B19" s="41"/>
      <c r="C19" s="41"/>
      <c r="D19" s="41"/>
      <c r="E19" s="41"/>
      <c r="F19" s="41"/>
      <c r="G19" s="69">
        <f>SUMIFS('Daglig bogføring'!H$9:H$423,'Daglig bogføring'!D$9:D$423,Lister!A13,'Daglig bogføring'!E$9:E$423,Lister!$A$33)-SUMIFS('Daglig bogføring'!I$9:I$423,'Daglig bogføring'!D$9:D$423,Lister!A13,'Daglig bogføring'!E$9:E$423,Lister!$A$33)</f>
        <v>0</v>
      </c>
    </row>
    <row r="20" spans="1:7" ht="15" x14ac:dyDescent="0.2">
      <c r="A20" s="41" t="str">
        <f>+Kontoplan!A16</f>
        <v>Møde- og transportudgifter</v>
      </c>
      <c r="B20" s="41"/>
      <c r="C20" s="41"/>
      <c r="D20" s="41"/>
      <c r="E20" s="41"/>
      <c r="F20" s="41"/>
      <c r="G20" s="69">
        <f>SUMIFS('Daglig bogføring'!H$9:H$423,'Daglig bogføring'!D$9:D$423,Lister!A14,'Daglig bogføring'!E$9:E$423,Lister!$A$33)-SUMIFS('Daglig bogføring'!I$9:I$423,'Daglig bogføring'!D$9:D$423,Lister!A14,'Daglig bogføring'!E$9:E$423,Lister!$A$33)</f>
        <v>0</v>
      </c>
    </row>
    <row r="21" spans="1:7" ht="15" x14ac:dyDescent="0.2">
      <c r="A21" s="41" t="str">
        <f>+Kontoplan!A17</f>
        <v>Udgifter til lokaludvalg/samarbejdsudvalg</v>
      </c>
      <c r="B21" s="41"/>
      <c r="C21" s="41"/>
      <c r="D21" s="41"/>
      <c r="E21" s="41"/>
      <c r="F21" s="41"/>
      <c r="G21" s="69">
        <f>SUMIFS('Daglig bogføring'!H$9:H$423,'Daglig bogføring'!D$9:D$423,Lister!A15,'Daglig bogføring'!E$9:E$423,Lister!$A$33)-SUMIFS('Daglig bogføring'!I$9:I$423,'Daglig bogføring'!D$9:D$423,Lister!A15,'Daglig bogføring'!E$9:E$423,Lister!$A$33)</f>
        <v>0</v>
      </c>
    </row>
    <row r="22" spans="1:7" ht="15" x14ac:dyDescent="0.2">
      <c r="A22" s="41" t="str">
        <f>+Kontoplan!A18</f>
        <v>Øvrige udgifter</v>
      </c>
      <c r="B22" s="41"/>
      <c r="C22" s="41"/>
      <c r="D22" s="41"/>
      <c r="E22" s="41"/>
      <c r="F22" s="41"/>
      <c r="G22" s="69">
        <f>SUMIFS('Daglig bogføring'!H$9:H$423,'Daglig bogføring'!D$9:D$423,Lister!A16,'Daglig bogføring'!E$9:E$423,Lister!$A$33)-SUMIFS('Daglig bogføring'!I$9:I$423,'Daglig bogføring'!D$9:D$423,Lister!A16,'Daglig bogføring'!E$9:E$423,Lister!$A$33)</f>
        <v>0</v>
      </c>
    </row>
    <row r="23" spans="1:7" ht="16.5" thickBot="1" x14ac:dyDescent="0.3">
      <c r="A23" s="42" t="s">
        <v>16</v>
      </c>
      <c r="B23" s="42"/>
      <c r="C23" s="42"/>
      <c r="D23" s="42"/>
      <c r="E23" s="42"/>
      <c r="F23" s="42"/>
      <c r="G23" s="71">
        <f>SUM(G16:G22)</f>
        <v>0</v>
      </c>
    </row>
    <row r="24" spans="1:7" ht="15.75" thickTop="1" x14ac:dyDescent="0.2">
      <c r="A24" s="1"/>
      <c r="B24" s="1"/>
      <c r="C24" s="1"/>
      <c r="D24" s="1"/>
      <c r="E24" s="1"/>
      <c r="F24" s="1"/>
      <c r="G24" s="69"/>
    </row>
    <row r="25" spans="1:7" ht="16.5" thickBot="1" x14ac:dyDescent="0.3">
      <c r="A25" s="42" t="s">
        <v>17</v>
      </c>
      <c r="B25" s="42"/>
      <c r="C25" s="42"/>
      <c r="D25" s="42"/>
      <c r="E25" s="42"/>
      <c r="F25" s="42"/>
      <c r="G25" s="71">
        <f>G13+G23</f>
        <v>0</v>
      </c>
    </row>
    <row r="26" spans="1:7" ht="13.5" thickTop="1" x14ac:dyDescent="0.2"/>
    <row r="27" spans="1:7" ht="15.75" x14ac:dyDescent="0.25">
      <c r="A27" s="30" t="str">
        <f>"Overført fra "&amp;Stamoplysninger!$C$7-1</f>
        <v>Overført fra 2024</v>
      </c>
      <c r="B27" s="30"/>
      <c r="C27" s="30"/>
      <c r="D27" s="30"/>
      <c r="E27" s="30"/>
      <c r="F27" s="30"/>
      <c r="G27" s="75">
        <f>Stamoplysninger!D27</f>
        <v>0</v>
      </c>
    </row>
    <row r="28" spans="1:7" ht="15.75" x14ac:dyDescent="0.25">
      <c r="A28" s="30" t="str">
        <f>"Midler overført til "&amp;Stamoplysninger!C7+1</f>
        <v>Midler overført til 2026</v>
      </c>
      <c r="G28" s="75">
        <f>IF(G25+G27&gt;0,G25+G27,0)</f>
        <v>0</v>
      </c>
    </row>
    <row r="29" spans="1:7" ht="15.75" x14ac:dyDescent="0.25">
      <c r="A29" s="30"/>
      <c r="G29" s="75"/>
    </row>
    <row r="30" spans="1:7" ht="15.75" x14ac:dyDescent="0.25">
      <c r="A30" s="30" t="s">
        <v>30</v>
      </c>
      <c r="G30" s="75">
        <f>IF(G25+G27&lt;0,-G25-G27,0)</f>
        <v>0</v>
      </c>
    </row>
  </sheetData>
  <sheetProtection sheet="1" selectLockedCells="1" selectUnlockedCells="1"/>
  <mergeCells count="4">
    <mergeCell ref="A1:G1"/>
    <mergeCell ref="A2:G2"/>
    <mergeCell ref="A3:G3"/>
    <mergeCell ref="A4:G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2326893-d167-47d4-9a45-6c9c6b2efaff" ContentTypeId="0x0101" PreviousValue="false"/>
</file>

<file path=customXml/item3.xml><?xml version="1.0" encoding="utf-8"?>
<ct:contentTypeSchema xmlns:ct="http://schemas.microsoft.com/office/2006/metadata/contentType" xmlns:ma="http://schemas.microsoft.com/office/2006/metadata/properties/metaAttributes" ct:_="" ma:_="" ma:contentTypeName="Dokument" ma:contentTypeID="0x010100369A7AF4EC252A4DA2B5ED02D48467B0" ma:contentTypeVersion="10" ma:contentTypeDescription="Opret et nyt dokument." ma:contentTypeScope="" ma:versionID="0829bea48819a7e0ea741ba78b65329a">
  <xsd:schema xmlns:xsd="http://www.w3.org/2001/XMLSchema" xmlns:xs="http://www.w3.org/2001/XMLSchema" xmlns:p="http://schemas.microsoft.com/office/2006/metadata/properties" xmlns:ns2="0dbd73e5-c208-45d2-adb4-4f0b8ea8733f" xmlns:ns3="8d07efd1-9297-4ee6-9de8-a905e9395554" targetNamespace="http://schemas.microsoft.com/office/2006/metadata/properties" ma:root="true" ma:fieldsID="2ec8789abcb71d1342ac5309fdb5b627" ns2:_="" ns3:_="">
    <xsd:import namespace="0dbd73e5-c208-45d2-adb4-4f0b8ea8733f"/>
    <xsd:import namespace="8d07efd1-9297-4ee6-9de8-a905e93955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d73e5-c208-45d2-adb4-4f0b8ea873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07efd1-9297-4ee6-9de8-a905e9395554"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138FD7-3218-498E-8B16-B45FF67E5525}">
  <ds:schemaRefs>
    <ds:schemaRef ds:uri="http://schemas.microsoft.com/sharepoint/v3/contenttype/forms"/>
  </ds:schemaRefs>
</ds:datastoreItem>
</file>

<file path=customXml/itemProps2.xml><?xml version="1.0" encoding="utf-8"?>
<ds:datastoreItem xmlns:ds="http://schemas.openxmlformats.org/officeDocument/2006/customXml" ds:itemID="{3CF6155A-4B8A-4E1C-96B2-50914DFF4728}">
  <ds:schemaRefs>
    <ds:schemaRef ds:uri="Microsoft.SharePoint.Taxonomy.ContentTypeSync"/>
  </ds:schemaRefs>
</ds:datastoreItem>
</file>

<file path=customXml/itemProps3.xml><?xml version="1.0" encoding="utf-8"?>
<ds:datastoreItem xmlns:ds="http://schemas.openxmlformats.org/officeDocument/2006/customXml" ds:itemID="{13D1C7D1-275D-4AED-95F3-7A7D28BD5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d73e5-c208-45d2-adb4-4f0b8ea8733f"/>
    <ds:schemaRef ds:uri="8d07efd1-9297-4ee6-9de8-a905e9395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CE890A-5391-48D2-B242-40F120FA6EE5}">
  <ds:schemaRef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0dbd73e5-c208-45d2-adb4-4f0b8ea8733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11</vt:i4>
      </vt:variant>
    </vt:vector>
  </HeadingPairs>
  <TitlesOfParts>
    <vt:vector size="22" baseType="lpstr">
      <vt:lpstr>Vejledning og kontoplan</vt:lpstr>
      <vt:lpstr>Stamoplysninger</vt:lpstr>
      <vt:lpstr>Daglig bogføring</vt:lpstr>
      <vt:lpstr>Årsregnskab</vt:lpstr>
      <vt:lpstr>ISOBRO-regnskab</vt:lpstr>
      <vt:lpstr>§18-regnskab</vt:lpstr>
      <vt:lpstr>Øremærket konto 1</vt:lpstr>
      <vt:lpstr>Øremærket konto 2</vt:lpstr>
      <vt:lpstr>Øremærket konto 3</vt:lpstr>
      <vt:lpstr>Lister</vt:lpstr>
      <vt:lpstr>Kontoplan</vt:lpstr>
      <vt:lpstr>'§18-regnskab'!Udskriftsområde</vt:lpstr>
      <vt:lpstr>'Daglig bogføring'!Udskriftsområde</vt:lpstr>
      <vt:lpstr>'ISOBRO-regnskab'!Udskriftsområde</vt:lpstr>
      <vt:lpstr>Kontoplan!Udskriftsområde</vt:lpstr>
      <vt:lpstr>'Vejledning og kontoplan'!Udskriftsområde</vt:lpstr>
      <vt:lpstr>'Øremærket konto 1'!Udskriftsområde</vt:lpstr>
      <vt:lpstr>'Øremærket konto 2'!Udskriftsområde</vt:lpstr>
      <vt:lpstr>'Øremærket konto 3'!Udskriftsområde</vt:lpstr>
      <vt:lpstr>Årsregnskab!Udskriftsområde</vt:lpstr>
      <vt:lpstr>'Daglig bogføring'!Udskriftstitler</vt:lpstr>
      <vt:lpstr>Årsregnskab!Udskriftstitler</vt:lpstr>
    </vt:vector>
  </TitlesOfParts>
  <Manager/>
  <Company>Skandia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mks@cancer.dk</dc:creator>
  <cp:keywords/>
  <dc:description/>
  <cp:lastModifiedBy>Alice Háfjall Balle</cp:lastModifiedBy>
  <cp:revision/>
  <cp:lastPrinted>2023-12-19T12:52:22Z</cp:lastPrinted>
  <dcterms:created xsi:type="dcterms:W3CDTF">2011-05-31T08:04:05Z</dcterms:created>
  <dcterms:modified xsi:type="dcterms:W3CDTF">2025-06-10T08:52:40Z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0x010100369A7AF4EC252A4DA2B5ED02D48467B0</vt:lpwstr>
  </property>
</Properties>
</file>