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3.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codeName="Denne_projektmappe" defaultThemeVersion="124226"/>
  <mc:AlternateContent xmlns:mc="http://schemas.openxmlformats.org/markup-compatibility/2006">
    <mc:Choice Requires="x15">
      <x15ac:absPath xmlns:x15ac="http://schemas.microsoft.com/office/spreadsheetml/2010/11/ac" url="https://cancerdk365-my.sharepoint.com/personal/ahb_cancer_dk/Documents/Skrivebord/"/>
    </mc:Choice>
  </mc:AlternateContent>
  <xr:revisionPtr revIDLastSave="3" documentId="13_ncr:1_{D87F1746-7D01-41B1-A6A4-5B89D41B14EF}" xr6:coauthVersionLast="47" xr6:coauthVersionMax="47" xr10:uidLastSave="{7B738845-5445-4848-AE5E-E2EC69DED6C6}"/>
  <bookViews>
    <workbookView xWindow="-120" yWindow="-120" windowWidth="29040" windowHeight="15840" activeTab="4" xr2:uid="{00000000-000D-0000-FFFF-FFFF00000000}"/>
  </bookViews>
  <sheets>
    <sheet name="1. Kontoplan" sheetId="1" r:id="rId1"/>
    <sheet name="2. Daglig bogføring" sheetId="2" r:id="rId2"/>
    <sheet name="3. Lokalt regnskab" sheetId="13" r:id="rId3"/>
    <sheet name="4. Afregningsark" sheetId="15" r:id="rId4"/>
    <sheet name="5. Budget" sheetId="19" r:id="rId5"/>
    <sheet name="6. Eksport" sheetId="16" state="hidden" r:id="rId6"/>
    <sheet name="7. Stafetter" sheetId="17" state="hidden" r:id="rId7"/>
    <sheet name="8. GRFL" sheetId="18" state="hidden" r:id="rId8"/>
  </sheets>
  <definedNames>
    <definedName name="_xlnm._FilterDatabase" localSheetId="1" hidden="1">'2. Daglig bogføring'!$A$10:$J$1008</definedName>
    <definedName name="_xlnm._FilterDatabase" localSheetId="6" hidden="1">'7. Stafetter'!$A$3:$B$60</definedName>
    <definedName name="_xlnm.Print_Area" localSheetId="1">'2. Daglig bogføring'!$A$1:$J$93</definedName>
    <definedName name="_xlnm.Print_Area" localSheetId="5">'6. Eksport'!$A$1:$K$33</definedName>
    <definedName name="_xlnm.Print_Titles" localSheetId="1">'2. Daglig bogføring'!$10:$10</definedName>
    <definedName name="_xlnm.Print_Titles" localSheetId="2">'3. Lokalt regnskab'!$1:$1</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2" l="1"/>
  <c r="C18" i="15" l="1"/>
  <c r="B1" i="19"/>
  <c r="E3" i="19" l="1"/>
  <c r="B1" i="13"/>
  <c r="B35" i="19" l="1"/>
  <c r="B34" i="19"/>
  <c r="B33" i="19"/>
  <c r="B32" i="19"/>
  <c r="B31" i="19"/>
  <c r="B30" i="19"/>
  <c r="B29" i="19"/>
  <c r="B28" i="19"/>
  <c r="B27" i="19"/>
  <c r="B26" i="19"/>
  <c r="B25" i="19"/>
  <c r="B24" i="19"/>
  <c r="B23" i="19"/>
  <c r="B22" i="19"/>
  <c r="B21" i="19"/>
  <c r="A35" i="19"/>
  <c r="A34" i="19"/>
  <c r="A33" i="19"/>
  <c r="A32" i="19"/>
  <c r="A31" i="19"/>
  <c r="A30" i="19"/>
  <c r="A28" i="19"/>
  <c r="A25" i="19"/>
  <c r="A21" i="19"/>
  <c r="B14" i="19"/>
  <c r="B13" i="19"/>
  <c r="B12" i="19"/>
  <c r="B11" i="19"/>
  <c r="B10" i="19"/>
  <c r="B9" i="19"/>
  <c r="B8" i="19"/>
  <c r="B7" i="19"/>
  <c r="B6" i="19"/>
  <c r="B5" i="19"/>
  <c r="A12" i="19"/>
  <c r="A8" i="19"/>
  <c r="A6" i="19"/>
  <c r="A5" i="19"/>
  <c r="A60" i="13"/>
  <c r="A59" i="13"/>
  <c r="B52" i="13"/>
  <c r="B51" i="13"/>
  <c r="A52" i="13"/>
  <c r="A51" i="13"/>
  <c r="B46" i="13"/>
  <c r="B45" i="13"/>
  <c r="B44" i="13"/>
  <c r="B43" i="13"/>
  <c r="A46" i="13"/>
  <c r="A45" i="13"/>
  <c r="A44" i="13"/>
  <c r="C44" i="13" s="1"/>
  <c r="A43" i="13"/>
  <c r="B34" i="13"/>
  <c r="B33" i="13"/>
  <c r="B32" i="13"/>
  <c r="B31" i="13"/>
  <c r="B30" i="13"/>
  <c r="B29" i="13"/>
  <c r="B28" i="13"/>
  <c r="B27" i="13"/>
  <c r="B26" i="13"/>
  <c r="B25" i="13"/>
  <c r="B24" i="13"/>
  <c r="B23" i="13"/>
  <c r="B22" i="13"/>
  <c r="B21" i="13"/>
  <c r="B20" i="13"/>
  <c r="A34" i="13"/>
  <c r="A33" i="13"/>
  <c r="C33" i="13" s="1"/>
  <c r="C34" i="19" s="1"/>
  <c r="E34" i="19" s="1"/>
  <c r="A32" i="13"/>
  <c r="A31" i="13"/>
  <c r="A30" i="13"/>
  <c r="A29" i="13"/>
  <c r="A27" i="13"/>
  <c r="A24" i="13"/>
  <c r="A20" i="13"/>
  <c r="B15" i="13"/>
  <c r="B14" i="13"/>
  <c r="B13" i="13"/>
  <c r="B12" i="13"/>
  <c r="B11" i="13"/>
  <c r="B10" i="13"/>
  <c r="B9" i="13"/>
  <c r="B8" i="13"/>
  <c r="B7" i="13"/>
  <c r="B6" i="13"/>
  <c r="A13" i="13"/>
  <c r="A9" i="13"/>
  <c r="A7" i="13"/>
  <c r="A6" i="13"/>
  <c r="A38" i="2" l="1"/>
  <c r="A37" i="2"/>
  <c r="A36" i="2"/>
  <c r="A35" i="2"/>
  <c r="A34" i="2"/>
  <c r="A33" i="2"/>
  <c r="A32" i="2"/>
  <c r="A31" i="2"/>
  <c r="A30" i="2"/>
  <c r="A29" i="2"/>
  <c r="A28" i="2"/>
  <c r="A27" i="2"/>
  <c r="A26" i="2"/>
  <c r="A25" i="2"/>
  <c r="A24" i="2"/>
  <c r="A23" i="2"/>
  <c r="A22" i="2"/>
  <c r="A21" i="2"/>
  <c r="A20" i="2"/>
  <c r="A12" i="2"/>
  <c r="A13" i="2" s="1"/>
  <c r="A14" i="2" s="1"/>
  <c r="A15" i="2" s="1"/>
  <c r="A16" i="2" s="1"/>
  <c r="A17" i="2" s="1"/>
  <c r="A18" i="2" s="1"/>
  <c r="A19" i="2" s="1"/>
  <c r="J15" i="2"/>
  <c r="A1" i="18" l="1"/>
  <c r="C36" i="19"/>
  <c r="C16" i="19"/>
  <c r="C15" i="19"/>
  <c r="C3" i="19"/>
  <c r="E36" i="19" l="1"/>
  <c r="E16" i="19"/>
  <c r="E15" i="19"/>
  <c r="C18" i="18" l="1"/>
  <c r="B1007" i="2" l="1"/>
  <c r="B1006" i="2"/>
  <c r="B1005" i="2"/>
  <c r="B1004" i="2"/>
  <c r="B1003" i="2"/>
  <c r="B1002" i="2"/>
  <c r="B1001" i="2"/>
  <c r="B1000" i="2"/>
  <c r="B999" i="2"/>
  <c r="B998" i="2"/>
  <c r="B997" i="2"/>
  <c r="B996" i="2"/>
  <c r="B995" i="2"/>
  <c r="B994" i="2"/>
  <c r="B993" i="2"/>
  <c r="B992" i="2"/>
  <c r="B991" i="2"/>
  <c r="B990" i="2"/>
  <c r="B989" i="2"/>
  <c r="B988" i="2"/>
  <c r="B987" i="2"/>
  <c r="B986" i="2"/>
  <c r="B985" i="2"/>
  <c r="B984" i="2"/>
  <c r="B983" i="2"/>
  <c r="B982" i="2"/>
  <c r="B981" i="2"/>
  <c r="B980" i="2"/>
  <c r="B979" i="2"/>
  <c r="B978" i="2"/>
  <c r="B977" i="2"/>
  <c r="B976" i="2"/>
  <c r="B975" i="2"/>
  <c r="B974" i="2"/>
  <c r="B973" i="2"/>
  <c r="B972" i="2"/>
  <c r="B971" i="2"/>
  <c r="B970" i="2"/>
  <c r="B969" i="2"/>
  <c r="B968" i="2"/>
  <c r="B967" i="2"/>
  <c r="B966" i="2"/>
  <c r="B965" i="2"/>
  <c r="B964" i="2"/>
  <c r="B963" i="2"/>
  <c r="B962" i="2"/>
  <c r="B961" i="2"/>
  <c r="B960" i="2"/>
  <c r="B959" i="2"/>
  <c r="B958" i="2"/>
  <c r="B957" i="2"/>
  <c r="B956" i="2"/>
  <c r="B955" i="2"/>
  <c r="B954" i="2"/>
  <c r="B953" i="2"/>
  <c r="B952" i="2"/>
  <c r="B951" i="2"/>
  <c r="B950" i="2"/>
  <c r="B949" i="2"/>
  <c r="B948" i="2"/>
  <c r="B947" i="2"/>
  <c r="B946" i="2"/>
  <c r="B945" i="2"/>
  <c r="B944" i="2"/>
  <c r="B943" i="2"/>
  <c r="B942" i="2"/>
  <c r="B941" i="2"/>
  <c r="B940" i="2"/>
  <c r="B939" i="2"/>
  <c r="B938" i="2"/>
  <c r="B937" i="2"/>
  <c r="B936" i="2"/>
  <c r="B935" i="2"/>
  <c r="B934" i="2"/>
  <c r="B933" i="2"/>
  <c r="B932" i="2"/>
  <c r="B931" i="2"/>
  <c r="B930" i="2"/>
  <c r="B929" i="2"/>
  <c r="B928" i="2"/>
  <c r="B927" i="2"/>
  <c r="B926" i="2"/>
  <c r="B925" i="2"/>
  <c r="B924" i="2"/>
  <c r="B923" i="2"/>
  <c r="B922" i="2"/>
  <c r="B921" i="2"/>
  <c r="B920" i="2"/>
  <c r="B919" i="2"/>
  <c r="B918" i="2"/>
  <c r="B917" i="2"/>
  <c r="B916" i="2"/>
  <c r="B915" i="2"/>
  <c r="B914" i="2"/>
  <c r="B913" i="2"/>
  <c r="B912" i="2"/>
  <c r="B911" i="2"/>
  <c r="B910" i="2"/>
  <c r="B909" i="2"/>
  <c r="B908" i="2"/>
  <c r="B907" i="2"/>
  <c r="B906" i="2"/>
  <c r="B905" i="2"/>
  <c r="B904" i="2"/>
  <c r="B903" i="2"/>
  <c r="B902" i="2"/>
  <c r="B901" i="2"/>
  <c r="B900" i="2"/>
  <c r="B899" i="2"/>
  <c r="B898" i="2"/>
  <c r="B897" i="2"/>
  <c r="B896" i="2"/>
  <c r="B895" i="2"/>
  <c r="B894" i="2"/>
  <c r="B893" i="2"/>
  <c r="B892" i="2"/>
  <c r="B891" i="2"/>
  <c r="B890" i="2"/>
  <c r="B889" i="2"/>
  <c r="B888" i="2"/>
  <c r="B887" i="2"/>
  <c r="B886" i="2"/>
  <c r="B885" i="2"/>
  <c r="B884" i="2"/>
  <c r="B883" i="2"/>
  <c r="B882" i="2"/>
  <c r="B881" i="2"/>
  <c r="B880" i="2"/>
  <c r="B879" i="2"/>
  <c r="B878" i="2"/>
  <c r="B877" i="2"/>
  <c r="B876" i="2"/>
  <c r="B875" i="2"/>
  <c r="B874" i="2"/>
  <c r="B873" i="2"/>
  <c r="B872" i="2"/>
  <c r="B871" i="2"/>
  <c r="B870" i="2"/>
  <c r="B869" i="2"/>
  <c r="B868" i="2"/>
  <c r="B867" i="2"/>
  <c r="B866" i="2"/>
  <c r="B865" i="2"/>
  <c r="B864" i="2"/>
  <c r="B863" i="2"/>
  <c r="B862" i="2"/>
  <c r="B861" i="2"/>
  <c r="B860" i="2"/>
  <c r="B859" i="2"/>
  <c r="B858" i="2"/>
  <c r="B857" i="2"/>
  <c r="B856" i="2"/>
  <c r="B855" i="2"/>
  <c r="B854" i="2"/>
  <c r="B853" i="2"/>
  <c r="B852" i="2"/>
  <c r="B851" i="2"/>
  <c r="B850" i="2"/>
  <c r="B849" i="2"/>
  <c r="B848" i="2"/>
  <c r="B847" i="2"/>
  <c r="B846" i="2"/>
  <c r="B845" i="2"/>
  <c r="B844" i="2"/>
  <c r="B843" i="2"/>
  <c r="B842" i="2"/>
  <c r="B841" i="2"/>
  <c r="B840" i="2"/>
  <c r="B839" i="2"/>
  <c r="B838" i="2"/>
  <c r="B837" i="2"/>
  <c r="B836" i="2"/>
  <c r="B835" i="2"/>
  <c r="B834" i="2"/>
  <c r="B833" i="2"/>
  <c r="B832" i="2"/>
  <c r="B831" i="2"/>
  <c r="B830" i="2"/>
  <c r="B829" i="2"/>
  <c r="B828" i="2"/>
  <c r="B827" i="2"/>
  <c r="B826" i="2"/>
  <c r="B825" i="2"/>
  <c r="B824" i="2"/>
  <c r="B823" i="2"/>
  <c r="B822" i="2"/>
  <c r="B821" i="2"/>
  <c r="B820" i="2"/>
  <c r="B819" i="2"/>
  <c r="B818" i="2"/>
  <c r="B817" i="2"/>
  <c r="B816" i="2"/>
  <c r="B815" i="2"/>
  <c r="B814" i="2"/>
  <c r="B813" i="2"/>
  <c r="B812" i="2"/>
  <c r="B811" i="2"/>
  <c r="B810" i="2"/>
  <c r="B809" i="2"/>
  <c r="B808" i="2"/>
  <c r="B807" i="2"/>
  <c r="B806" i="2"/>
  <c r="B805" i="2"/>
  <c r="B804" i="2"/>
  <c r="B803" i="2"/>
  <c r="B802" i="2"/>
  <c r="B801" i="2"/>
  <c r="B800" i="2"/>
  <c r="B799" i="2"/>
  <c r="B798" i="2"/>
  <c r="B797" i="2"/>
  <c r="B796" i="2"/>
  <c r="B795" i="2"/>
  <c r="B794" i="2"/>
  <c r="B793" i="2"/>
  <c r="B792" i="2"/>
  <c r="B791" i="2"/>
  <c r="B790" i="2"/>
  <c r="B789" i="2"/>
  <c r="B788" i="2"/>
  <c r="B787" i="2"/>
  <c r="B786" i="2"/>
  <c r="B785" i="2"/>
  <c r="B784" i="2"/>
  <c r="B783" i="2"/>
  <c r="B782" i="2"/>
  <c r="B781" i="2"/>
  <c r="B780" i="2"/>
  <c r="B779" i="2"/>
  <c r="B778" i="2"/>
  <c r="B777" i="2"/>
  <c r="B776" i="2"/>
  <c r="B775" i="2"/>
  <c r="B774" i="2"/>
  <c r="B773" i="2"/>
  <c r="B772" i="2"/>
  <c r="B771" i="2"/>
  <c r="B770" i="2"/>
  <c r="B769" i="2"/>
  <c r="B768" i="2"/>
  <c r="B767" i="2"/>
  <c r="B766" i="2"/>
  <c r="B765" i="2"/>
  <c r="B764" i="2"/>
  <c r="B763" i="2"/>
  <c r="B762" i="2"/>
  <c r="B761" i="2"/>
  <c r="B760" i="2"/>
  <c r="B759" i="2"/>
  <c r="B758" i="2"/>
  <c r="B757" i="2"/>
  <c r="B756" i="2"/>
  <c r="B755" i="2"/>
  <c r="B754" i="2"/>
  <c r="B753" i="2"/>
  <c r="B752" i="2"/>
  <c r="B751" i="2"/>
  <c r="B750" i="2"/>
  <c r="B749" i="2"/>
  <c r="B748" i="2"/>
  <c r="B747" i="2"/>
  <c r="B746" i="2"/>
  <c r="B745" i="2"/>
  <c r="B744" i="2"/>
  <c r="B743" i="2"/>
  <c r="B742" i="2"/>
  <c r="B741" i="2"/>
  <c r="B740" i="2"/>
  <c r="B739" i="2"/>
  <c r="B738" i="2"/>
  <c r="B737" i="2"/>
  <c r="B736" i="2"/>
  <c r="B735" i="2"/>
  <c r="B734" i="2"/>
  <c r="B733" i="2"/>
  <c r="B732" i="2"/>
  <c r="B731" i="2"/>
  <c r="B730" i="2"/>
  <c r="B729" i="2"/>
  <c r="B728" i="2"/>
  <c r="B727" i="2"/>
  <c r="B726" i="2"/>
  <c r="B725" i="2"/>
  <c r="B724" i="2"/>
  <c r="B723" i="2"/>
  <c r="B722" i="2"/>
  <c r="B721" i="2"/>
  <c r="B720" i="2"/>
  <c r="B719" i="2"/>
  <c r="B718" i="2"/>
  <c r="B717" i="2"/>
  <c r="B716" i="2"/>
  <c r="B715" i="2"/>
  <c r="B714" i="2"/>
  <c r="B713" i="2"/>
  <c r="B712" i="2"/>
  <c r="B711" i="2"/>
  <c r="B710" i="2"/>
  <c r="B709" i="2"/>
  <c r="B708" i="2"/>
  <c r="B707" i="2"/>
  <c r="B706" i="2"/>
  <c r="B705" i="2"/>
  <c r="B704" i="2"/>
  <c r="B703" i="2"/>
  <c r="B702" i="2"/>
  <c r="B701" i="2"/>
  <c r="B700" i="2"/>
  <c r="B699" i="2"/>
  <c r="B698" i="2"/>
  <c r="B697" i="2"/>
  <c r="B696" i="2"/>
  <c r="B695" i="2"/>
  <c r="B694" i="2"/>
  <c r="B693" i="2"/>
  <c r="B692" i="2"/>
  <c r="B691" i="2"/>
  <c r="B690" i="2"/>
  <c r="B689" i="2"/>
  <c r="B688" i="2"/>
  <c r="B687" i="2"/>
  <c r="B686" i="2"/>
  <c r="B685" i="2"/>
  <c r="B684" i="2"/>
  <c r="B683" i="2"/>
  <c r="B682" i="2"/>
  <c r="B681" i="2"/>
  <c r="B680" i="2"/>
  <c r="B679" i="2"/>
  <c r="B678" i="2"/>
  <c r="B677" i="2"/>
  <c r="B676" i="2"/>
  <c r="B675" i="2"/>
  <c r="B674" i="2"/>
  <c r="B673" i="2"/>
  <c r="B672" i="2"/>
  <c r="B671" i="2"/>
  <c r="B670" i="2"/>
  <c r="B669" i="2"/>
  <c r="B668" i="2"/>
  <c r="B667" i="2"/>
  <c r="B666" i="2"/>
  <c r="B665" i="2"/>
  <c r="B664" i="2"/>
  <c r="B663" i="2"/>
  <c r="B662" i="2"/>
  <c r="B661" i="2"/>
  <c r="B660" i="2"/>
  <c r="B659" i="2"/>
  <c r="B658" i="2"/>
  <c r="B657" i="2"/>
  <c r="B656" i="2"/>
  <c r="B655" i="2"/>
  <c r="B654" i="2"/>
  <c r="B653" i="2"/>
  <c r="B652" i="2"/>
  <c r="B651" i="2"/>
  <c r="B650" i="2"/>
  <c r="B649" i="2"/>
  <c r="B648" i="2"/>
  <c r="B647" i="2"/>
  <c r="B646" i="2"/>
  <c r="B645" i="2"/>
  <c r="B644" i="2"/>
  <c r="B643" i="2"/>
  <c r="B642" i="2"/>
  <c r="B641" i="2"/>
  <c r="B640" i="2"/>
  <c r="B639" i="2"/>
  <c r="B638" i="2"/>
  <c r="B637" i="2"/>
  <c r="B636" i="2"/>
  <c r="B635" i="2"/>
  <c r="B634" i="2"/>
  <c r="B633" i="2"/>
  <c r="B632" i="2"/>
  <c r="B631" i="2"/>
  <c r="B630" i="2"/>
  <c r="B629" i="2"/>
  <c r="B628" i="2"/>
  <c r="B627" i="2"/>
  <c r="B626" i="2"/>
  <c r="B625" i="2"/>
  <c r="B624" i="2"/>
  <c r="B623" i="2"/>
  <c r="B622" i="2"/>
  <c r="B621" i="2"/>
  <c r="B620" i="2"/>
  <c r="B619" i="2"/>
  <c r="B618" i="2"/>
  <c r="B617" i="2"/>
  <c r="B616" i="2"/>
  <c r="B615" i="2"/>
  <c r="B614" i="2"/>
  <c r="B613" i="2"/>
  <c r="B612" i="2"/>
  <c r="B611" i="2"/>
  <c r="B610" i="2"/>
  <c r="B609" i="2"/>
  <c r="B608" i="2"/>
  <c r="B607" i="2"/>
  <c r="B606" i="2"/>
  <c r="B605" i="2"/>
  <c r="B604" i="2"/>
  <c r="B603" i="2"/>
  <c r="B602" i="2"/>
  <c r="B601" i="2"/>
  <c r="B600" i="2"/>
  <c r="B599" i="2"/>
  <c r="B598" i="2"/>
  <c r="B597" i="2"/>
  <c r="B596" i="2"/>
  <c r="B595" i="2"/>
  <c r="B594" i="2"/>
  <c r="B593" i="2"/>
  <c r="B592" i="2"/>
  <c r="B591" i="2"/>
  <c r="B590" i="2"/>
  <c r="B589" i="2"/>
  <c r="B588" i="2"/>
  <c r="B587" i="2"/>
  <c r="B586" i="2"/>
  <c r="B585" i="2"/>
  <c r="B584" i="2"/>
  <c r="B583" i="2"/>
  <c r="B582" i="2"/>
  <c r="B581" i="2"/>
  <c r="B580" i="2"/>
  <c r="B579" i="2"/>
  <c r="B578" i="2"/>
  <c r="B577" i="2"/>
  <c r="B576" i="2"/>
  <c r="B575" i="2"/>
  <c r="B574" i="2"/>
  <c r="B573" i="2"/>
  <c r="B572" i="2"/>
  <c r="B571" i="2"/>
  <c r="B570" i="2"/>
  <c r="B569" i="2"/>
  <c r="B568" i="2"/>
  <c r="B567" i="2"/>
  <c r="B566" i="2"/>
  <c r="B565" i="2"/>
  <c r="B564" i="2"/>
  <c r="B563" i="2"/>
  <c r="B562" i="2"/>
  <c r="B561" i="2"/>
  <c r="B560" i="2"/>
  <c r="B559" i="2"/>
  <c r="B558" i="2"/>
  <c r="B557" i="2"/>
  <c r="B556" i="2"/>
  <c r="B555" i="2"/>
  <c r="B554" i="2"/>
  <c r="B553" i="2"/>
  <c r="B552" i="2"/>
  <c r="B551" i="2"/>
  <c r="B550" i="2"/>
  <c r="B549" i="2"/>
  <c r="B548" i="2"/>
  <c r="B547" i="2"/>
  <c r="B546" i="2"/>
  <c r="B545" i="2"/>
  <c r="B544" i="2"/>
  <c r="B543" i="2"/>
  <c r="B542" i="2"/>
  <c r="B541" i="2"/>
  <c r="B540" i="2"/>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B508" i="2"/>
  <c r="B507" i="2"/>
  <c r="B506" i="2"/>
  <c r="B505" i="2"/>
  <c r="B504" i="2"/>
  <c r="B503" i="2"/>
  <c r="B502" i="2"/>
  <c r="B501" i="2"/>
  <c r="B500" i="2"/>
  <c r="B499" i="2"/>
  <c r="B498" i="2"/>
  <c r="B497" i="2"/>
  <c r="B496" i="2"/>
  <c r="B495" i="2"/>
  <c r="B494" i="2"/>
  <c r="B493" i="2"/>
  <c r="B492" i="2"/>
  <c r="B491" i="2"/>
  <c r="B490" i="2"/>
  <c r="B489" i="2"/>
  <c r="B488" i="2"/>
  <c r="B487" i="2"/>
  <c r="B486" i="2"/>
  <c r="B485" i="2"/>
  <c r="B484" i="2"/>
  <c r="B483" i="2"/>
  <c r="B482" i="2"/>
  <c r="B481" i="2"/>
  <c r="B480" i="2"/>
  <c r="B479" i="2"/>
  <c r="B478" i="2"/>
  <c r="B477" i="2"/>
  <c r="B476" i="2"/>
  <c r="B475" i="2"/>
  <c r="B474" i="2"/>
  <c r="B473" i="2"/>
  <c r="B472" i="2"/>
  <c r="B471" i="2"/>
  <c r="B470" i="2"/>
  <c r="B469" i="2"/>
  <c r="B468" i="2"/>
  <c r="B467" i="2"/>
  <c r="B466" i="2"/>
  <c r="B465" i="2"/>
  <c r="B464" i="2"/>
  <c r="B463" i="2"/>
  <c r="B462" i="2"/>
  <c r="B461" i="2"/>
  <c r="B460" i="2"/>
  <c r="B459" i="2"/>
  <c r="B458" i="2"/>
  <c r="B457" i="2"/>
  <c r="B456" i="2"/>
  <c r="B455" i="2"/>
  <c r="B454" i="2"/>
  <c r="B453" i="2"/>
  <c r="B452" i="2"/>
  <c r="B451" i="2"/>
  <c r="B450" i="2"/>
  <c r="B449" i="2"/>
  <c r="B448" i="2"/>
  <c r="B447" i="2"/>
  <c r="B446" i="2"/>
  <c r="B445" i="2"/>
  <c r="B444" i="2"/>
  <c r="B443" i="2"/>
  <c r="B442" i="2"/>
  <c r="B441" i="2"/>
  <c r="B440" i="2"/>
  <c r="B439" i="2"/>
  <c r="B438" i="2"/>
  <c r="B437" i="2"/>
  <c r="B436" i="2"/>
  <c r="B435" i="2"/>
  <c r="B434" i="2"/>
  <c r="B433" i="2"/>
  <c r="B432" i="2"/>
  <c r="B431" i="2"/>
  <c r="B430" i="2"/>
  <c r="B429" i="2"/>
  <c r="B428" i="2"/>
  <c r="B427" i="2"/>
  <c r="B426" i="2"/>
  <c r="B425" i="2"/>
  <c r="B424" i="2"/>
  <c r="B423" i="2"/>
  <c r="B422" i="2"/>
  <c r="B421" i="2"/>
  <c r="B420" i="2"/>
  <c r="B419" i="2"/>
  <c r="B418" i="2"/>
  <c r="B417" i="2"/>
  <c r="B416" i="2"/>
  <c r="B415" i="2"/>
  <c r="B414" i="2"/>
  <c r="B413" i="2"/>
  <c r="B412" i="2"/>
  <c r="B411" i="2"/>
  <c r="B410" i="2"/>
  <c r="B409" i="2"/>
  <c r="B408" i="2"/>
  <c r="B407" i="2"/>
  <c r="B406" i="2"/>
  <c r="B405" i="2"/>
  <c r="B404" i="2"/>
  <c r="B403" i="2"/>
  <c r="B402" i="2"/>
  <c r="B401" i="2"/>
  <c r="B400" i="2"/>
  <c r="B399" i="2"/>
  <c r="B398" i="2"/>
  <c r="B397" i="2"/>
  <c r="B396" i="2"/>
  <c r="B395" i="2"/>
  <c r="B394" i="2"/>
  <c r="B393" i="2"/>
  <c r="B392" i="2"/>
  <c r="B391" i="2"/>
  <c r="B390" i="2"/>
  <c r="B389" i="2"/>
  <c r="B388" i="2"/>
  <c r="B387" i="2"/>
  <c r="B386" i="2"/>
  <c r="B385" i="2"/>
  <c r="B384" i="2"/>
  <c r="B383" i="2"/>
  <c r="B382" i="2"/>
  <c r="B381" i="2"/>
  <c r="B380" i="2"/>
  <c r="B379" i="2"/>
  <c r="B378" i="2"/>
  <c r="B377" i="2"/>
  <c r="B376" i="2"/>
  <c r="B375" i="2"/>
  <c r="B374" i="2"/>
  <c r="B373" i="2"/>
  <c r="B372" i="2"/>
  <c r="B371" i="2"/>
  <c r="B370" i="2"/>
  <c r="B369" i="2"/>
  <c r="B368" i="2"/>
  <c r="B367" i="2"/>
  <c r="B366" i="2"/>
  <c r="B365" i="2"/>
  <c r="B364" i="2"/>
  <c r="B363" i="2"/>
  <c r="B362" i="2"/>
  <c r="B361" i="2"/>
  <c r="B360" i="2"/>
  <c r="B359" i="2"/>
  <c r="B358" i="2"/>
  <c r="B357" i="2"/>
  <c r="B356" i="2"/>
  <c r="B355" i="2"/>
  <c r="B354" i="2"/>
  <c r="B353" i="2"/>
  <c r="B352" i="2"/>
  <c r="B351" i="2"/>
  <c r="B350" i="2"/>
  <c r="B349" i="2"/>
  <c r="B348" i="2"/>
  <c r="B347" i="2"/>
  <c r="B346" i="2"/>
  <c r="B345" i="2"/>
  <c r="B344" i="2"/>
  <c r="B343" i="2"/>
  <c r="B342" i="2"/>
  <c r="B341" i="2"/>
  <c r="B340" i="2"/>
  <c r="B339" i="2"/>
  <c r="B338" i="2"/>
  <c r="B337" i="2"/>
  <c r="B336" i="2"/>
  <c r="B335" i="2"/>
  <c r="B334" i="2"/>
  <c r="B333" i="2"/>
  <c r="B332" i="2"/>
  <c r="B331" i="2"/>
  <c r="B330" i="2"/>
  <c r="B329" i="2"/>
  <c r="B328" i="2"/>
  <c r="B327" i="2"/>
  <c r="B326" i="2"/>
  <c r="B325" i="2"/>
  <c r="B324" i="2"/>
  <c r="B323" i="2"/>
  <c r="B322" i="2"/>
  <c r="B321" i="2"/>
  <c r="B320" i="2"/>
  <c r="B319" i="2"/>
  <c r="B318" i="2"/>
  <c r="B317" i="2"/>
  <c r="B316" i="2"/>
  <c r="B315" i="2"/>
  <c r="B314" i="2"/>
  <c r="B313" i="2"/>
  <c r="B312" i="2"/>
  <c r="B311" i="2"/>
  <c r="B310" i="2"/>
  <c r="B309" i="2"/>
  <c r="B308" i="2"/>
  <c r="B307" i="2"/>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J11" i="2" l="1"/>
  <c r="J12" i="2" s="1"/>
  <c r="J13" i="2" s="1"/>
  <c r="J14" i="2" s="1"/>
  <c r="J16" i="2" s="1"/>
  <c r="J17" i="2" s="1"/>
  <c r="J18" i="2" s="1"/>
  <c r="J19" i="2" s="1"/>
  <c r="J20" i="2" s="1"/>
  <c r="J21" i="2" s="1"/>
  <c r="J22" i="2" s="1"/>
  <c r="J23" i="2" s="1"/>
  <c r="J24" i="2" s="1"/>
  <c r="J25" i="2" s="1"/>
  <c r="J26" i="2" s="1"/>
  <c r="J27" i="2" s="1"/>
  <c r="J28" i="2" s="1"/>
  <c r="J29" i="2" s="1"/>
  <c r="J30" i="2" s="1"/>
  <c r="J31" i="2" s="1"/>
  <c r="J32" i="2" s="1"/>
  <c r="J33" i="2" s="1"/>
  <c r="J34" i="2" s="1"/>
  <c r="J35" i="2" s="1"/>
  <c r="J36" i="2" s="1"/>
  <c r="J37" i="2" s="1"/>
  <c r="J38" i="2" s="1"/>
  <c r="J39" i="2" s="1"/>
  <c r="J40" i="2" s="1"/>
  <c r="J41" i="2" s="1"/>
  <c r="J42" i="2" s="1"/>
  <c r="J43" i="2" s="1"/>
  <c r="J44" i="2" s="1"/>
  <c r="J45" i="2" s="1"/>
  <c r="J46" i="2" s="1"/>
  <c r="J47" i="2" s="1"/>
  <c r="J48" i="2" s="1"/>
  <c r="J49" i="2" s="1"/>
  <c r="J50" i="2" s="1"/>
  <c r="J51" i="2" s="1"/>
  <c r="J52" i="2" s="1"/>
  <c r="J53" i="2" s="1"/>
  <c r="J54" i="2" s="1"/>
  <c r="J55" i="2" s="1"/>
  <c r="J56" i="2" s="1"/>
  <c r="J57" i="2" s="1"/>
  <c r="J58" i="2" s="1"/>
  <c r="J59" i="2" s="1"/>
  <c r="J60" i="2" s="1"/>
  <c r="J61" i="2" s="1"/>
  <c r="J62" i="2" s="1"/>
  <c r="J63" i="2" s="1"/>
  <c r="J64" i="2" s="1"/>
  <c r="J65" i="2" s="1"/>
  <c r="J66" i="2" s="1"/>
  <c r="J67" i="2" s="1"/>
  <c r="J68" i="2" s="1"/>
  <c r="J69" i="2" s="1"/>
  <c r="J70" i="2" s="1"/>
  <c r="J71" i="2" s="1"/>
  <c r="J72" i="2" s="1"/>
  <c r="J73" i="2" s="1"/>
  <c r="J74" i="2" s="1"/>
  <c r="J75" i="2" s="1"/>
  <c r="J76" i="2" s="1"/>
  <c r="J77" i="2" s="1"/>
  <c r="J78" i="2" s="1"/>
  <c r="J79" i="2" s="1"/>
  <c r="J80" i="2" s="1"/>
  <c r="J81" i="2" s="1"/>
  <c r="J82" i="2" s="1"/>
  <c r="J83" i="2" s="1"/>
  <c r="J84" i="2" s="1"/>
  <c r="J85" i="2" s="1"/>
  <c r="J86" i="2" s="1"/>
  <c r="J87" i="2" s="1"/>
  <c r="J88" i="2" s="1"/>
  <c r="J89" i="2" s="1"/>
  <c r="J90" i="2" s="1"/>
  <c r="J91" i="2" s="1"/>
  <c r="A39" i="2"/>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J1007" i="2" l="1"/>
  <c r="J1006" i="2"/>
  <c r="J1005" i="2"/>
  <c r="J1004" i="2"/>
  <c r="J1003" i="2"/>
  <c r="J1002" i="2"/>
  <c r="J1001" i="2"/>
  <c r="J1000" i="2"/>
  <c r="J999" i="2"/>
  <c r="J998" i="2"/>
  <c r="J997" i="2"/>
  <c r="J996" i="2"/>
  <c r="J995" i="2"/>
  <c r="J994" i="2"/>
  <c r="J993" i="2"/>
  <c r="J992" i="2"/>
  <c r="J991" i="2"/>
  <c r="J990" i="2"/>
  <c r="J989" i="2"/>
  <c r="J988" i="2"/>
  <c r="J987" i="2"/>
  <c r="J986" i="2"/>
  <c r="J985" i="2"/>
  <c r="J984" i="2"/>
  <c r="J983" i="2"/>
  <c r="J982" i="2"/>
  <c r="J981" i="2"/>
  <c r="J980" i="2"/>
  <c r="J979" i="2"/>
  <c r="J978" i="2"/>
  <c r="J977" i="2"/>
  <c r="J976" i="2"/>
  <c r="J975" i="2"/>
  <c r="J974" i="2"/>
  <c r="J973" i="2"/>
  <c r="J972" i="2"/>
  <c r="J971" i="2"/>
  <c r="J970" i="2"/>
  <c r="J969" i="2"/>
  <c r="J968" i="2"/>
  <c r="J967" i="2"/>
  <c r="J966" i="2"/>
  <c r="J965" i="2"/>
  <c r="J964" i="2"/>
  <c r="J963" i="2"/>
  <c r="J962" i="2"/>
  <c r="J961" i="2"/>
  <c r="J960" i="2"/>
  <c r="J959" i="2"/>
  <c r="J958" i="2"/>
  <c r="J957" i="2"/>
  <c r="J956" i="2"/>
  <c r="J955" i="2"/>
  <c r="J954" i="2"/>
  <c r="J953" i="2"/>
  <c r="J952" i="2"/>
  <c r="J951" i="2"/>
  <c r="J950" i="2"/>
  <c r="J949" i="2"/>
  <c r="J948" i="2"/>
  <c r="J947" i="2"/>
  <c r="J946" i="2"/>
  <c r="J945" i="2"/>
  <c r="J944" i="2"/>
  <c r="J943" i="2"/>
  <c r="J942" i="2"/>
  <c r="J941" i="2"/>
  <c r="J940" i="2"/>
  <c r="J939" i="2"/>
  <c r="J938" i="2"/>
  <c r="J937" i="2"/>
  <c r="J936" i="2"/>
  <c r="J935" i="2"/>
  <c r="J934" i="2"/>
  <c r="J933" i="2"/>
  <c r="J932" i="2"/>
  <c r="J931" i="2"/>
  <c r="J930" i="2"/>
  <c r="J929" i="2"/>
  <c r="J928" i="2"/>
  <c r="J927" i="2"/>
  <c r="J925" i="2"/>
  <c r="J926" i="2" s="1"/>
  <c r="J924" i="2"/>
  <c r="J923" i="2"/>
  <c r="J922" i="2"/>
  <c r="J921" i="2"/>
  <c r="J920" i="2"/>
  <c r="J919" i="2"/>
  <c r="J918" i="2"/>
  <c r="J917" i="2"/>
  <c r="J916" i="2"/>
  <c r="J915" i="2"/>
  <c r="J914" i="2"/>
  <c r="J913" i="2"/>
  <c r="J912" i="2"/>
  <c r="J911" i="2"/>
  <c r="J910" i="2"/>
  <c r="J909" i="2"/>
  <c r="J908" i="2"/>
  <c r="J907" i="2"/>
  <c r="J906" i="2"/>
  <c r="J905" i="2"/>
  <c r="J904" i="2"/>
  <c r="J903" i="2"/>
  <c r="J902" i="2"/>
  <c r="J901" i="2"/>
  <c r="J900" i="2"/>
  <c r="J899" i="2"/>
  <c r="J898" i="2"/>
  <c r="J897" i="2"/>
  <c r="J896" i="2"/>
  <c r="J895" i="2"/>
  <c r="J894" i="2"/>
  <c r="J893" i="2"/>
  <c r="J892" i="2"/>
  <c r="J891" i="2"/>
  <c r="J890" i="2"/>
  <c r="J889" i="2"/>
  <c r="J888" i="2"/>
  <c r="J887" i="2"/>
  <c r="J886" i="2"/>
  <c r="J885" i="2"/>
  <c r="J884" i="2"/>
  <c r="J883" i="2"/>
  <c r="J882" i="2"/>
  <c r="J881" i="2"/>
  <c r="J880" i="2"/>
  <c r="J879" i="2"/>
  <c r="J878" i="2"/>
  <c r="J877" i="2"/>
  <c r="J876" i="2"/>
  <c r="J875" i="2"/>
  <c r="J874" i="2"/>
  <c r="J873" i="2"/>
  <c r="J872" i="2"/>
  <c r="J871" i="2"/>
  <c r="J870" i="2"/>
  <c r="J869" i="2"/>
  <c r="J868" i="2"/>
  <c r="J867" i="2"/>
  <c r="J866" i="2"/>
  <c r="J865" i="2"/>
  <c r="J864" i="2"/>
  <c r="J863" i="2"/>
  <c r="J862" i="2"/>
  <c r="J861" i="2"/>
  <c r="J860" i="2"/>
  <c r="J859" i="2"/>
  <c r="J858" i="2"/>
  <c r="J857" i="2"/>
  <c r="J856" i="2"/>
  <c r="J855" i="2"/>
  <c r="J854" i="2"/>
  <c r="J853" i="2"/>
  <c r="J852" i="2"/>
  <c r="J851" i="2"/>
  <c r="J850" i="2"/>
  <c r="J849" i="2"/>
  <c r="J848" i="2"/>
  <c r="J847" i="2"/>
  <c r="J846" i="2"/>
  <c r="J845" i="2"/>
  <c r="J844" i="2"/>
  <c r="J843" i="2"/>
  <c r="J842" i="2"/>
  <c r="J841" i="2"/>
  <c r="J840" i="2"/>
  <c r="J839" i="2"/>
  <c r="J838" i="2"/>
  <c r="J837" i="2"/>
  <c r="J836" i="2"/>
  <c r="J835" i="2"/>
  <c r="J834" i="2"/>
  <c r="J833" i="2"/>
  <c r="J832" i="2"/>
  <c r="J831" i="2"/>
  <c r="J830" i="2"/>
  <c r="J829" i="2"/>
  <c r="J828" i="2"/>
  <c r="J827" i="2"/>
  <c r="J826" i="2"/>
  <c r="J825" i="2"/>
  <c r="J824" i="2"/>
  <c r="J823" i="2"/>
  <c r="J822" i="2"/>
  <c r="J821" i="2"/>
  <c r="J820" i="2"/>
  <c r="J819" i="2"/>
  <c r="J818" i="2"/>
  <c r="J817" i="2"/>
  <c r="J816" i="2"/>
  <c r="J815" i="2"/>
  <c r="J814" i="2"/>
  <c r="J813" i="2"/>
  <c r="J812" i="2"/>
  <c r="J811" i="2"/>
  <c r="J810" i="2"/>
  <c r="J809" i="2"/>
  <c r="J808" i="2"/>
  <c r="J807" i="2"/>
  <c r="J806" i="2"/>
  <c r="J805" i="2"/>
  <c r="J804" i="2"/>
  <c r="J803" i="2"/>
  <c r="J802" i="2"/>
  <c r="J801" i="2"/>
  <c r="J800" i="2"/>
  <c r="J799" i="2"/>
  <c r="J798" i="2"/>
  <c r="J797" i="2"/>
  <c r="J796" i="2"/>
  <c r="J795" i="2"/>
  <c r="J794" i="2"/>
  <c r="J793" i="2"/>
  <c r="J792" i="2"/>
  <c r="J791" i="2"/>
  <c r="J790" i="2"/>
  <c r="J789" i="2"/>
  <c r="J788" i="2"/>
  <c r="J787" i="2"/>
  <c r="J786" i="2"/>
  <c r="J785" i="2"/>
  <c r="J784" i="2"/>
  <c r="J783" i="2"/>
  <c r="J782" i="2"/>
  <c r="J781" i="2"/>
  <c r="J780" i="2"/>
  <c r="J779" i="2"/>
  <c r="J778" i="2"/>
  <c r="J777" i="2"/>
  <c r="J776" i="2"/>
  <c r="J775" i="2"/>
  <c r="J774" i="2"/>
  <c r="J773" i="2"/>
  <c r="J772" i="2"/>
  <c r="J771" i="2"/>
  <c r="J770" i="2"/>
  <c r="J769" i="2"/>
  <c r="J768" i="2"/>
  <c r="J767" i="2"/>
  <c r="J766" i="2"/>
  <c r="J765" i="2"/>
  <c r="J764" i="2"/>
  <c r="J763" i="2"/>
  <c r="J762" i="2"/>
  <c r="J761" i="2"/>
  <c r="J760" i="2"/>
  <c r="J759" i="2"/>
  <c r="J758" i="2"/>
  <c r="J757" i="2"/>
  <c r="J756" i="2"/>
  <c r="J755" i="2"/>
  <c r="J754" i="2"/>
  <c r="J753" i="2"/>
  <c r="J752" i="2"/>
  <c r="J751" i="2"/>
  <c r="J750" i="2"/>
  <c r="J749" i="2"/>
  <c r="J748" i="2"/>
  <c r="J747" i="2"/>
  <c r="J746" i="2"/>
  <c r="J745" i="2"/>
  <c r="J744" i="2"/>
  <c r="J743" i="2"/>
  <c r="J742" i="2"/>
  <c r="J741" i="2"/>
  <c r="J740" i="2"/>
  <c r="J739" i="2"/>
  <c r="J738" i="2"/>
  <c r="J737" i="2"/>
  <c r="J736" i="2"/>
  <c r="J735" i="2"/>
  <c r="J734" i="2"/>
  <c r="J733" i="2"/>
  <c r="J732" i="2"/>
  <c r="J731" i="2"/>
  <c r="J730" i="2"/>
  <c r="J729" i="2"/>
  <c r="J728" i="2"/>
  <c r="J727" i="2"/>
  <c r="J726" i="2"/>
  <c r="J725" i="2"/>
  <c r="J724" i="2"/>
  <c r="J723" i="2"/>
  <c r="J722" i="2"/>
  <c r="J721" i="2"/>
  <c r="J720" i="2"/>
  <c r="J719" i="2"/>
  <c r="J718" i="2"/>
  <c r="J717" i="2"/>
  <c r="J716" i="2"/>
  <c r="J715" i="2"/>
  <c r="J714" i="2"/>
  <c r="J713" i="2"/>
  <c r="J712" i="2"/>
  <c r="J711" i="2"/>
  <c r="J710" i="2"/>
  <c r="J709" i="2"/>
  <c r="J708" i="2"/>
  <c r="J707" i="2"/>
  <c r="J706" i="2"/>
  <c r="J705" i="2"/>
  <c r="J704" i="2"/>
  <c r="J703" i="2"/>
  <c r="J702" i="2"/>
  <c r="J701" i="2"/>
  <c r="J700" i="2"/>
  <c r="J699" i="2"/>
  <c r="J698" i="2"/>
  <c r="J697" i="2"/>
  <c r="J696" i="2"/>
  <c r="J695" i="2"/>
  <c r="J694" i="2"/>
  <c r="J693" i="2"/>
  <c r="J692" i="2"/>
  <c r="J691" i="2"/>
  <c r="J690" i="2"/>
  <c r="J689" i="2"/>
  <c r="J688" i="2"/>
  <c r="J687" i="2"/>
  <c r="J686" i="2"/>
  <c r="J685" i="2"/>
  <c r="J684" i="2"/>
  <c r="J683" i="2"/>
  <c r="J682" i="2"/>
  <c r="J681" i="2"/>
  <c r="J680" i="2"/>
  <c r="J679" i="2"/>
  <c r="J678" i="2"/>
  <c r="J677" i="2"/>
  <c r="J676" i="2"/>
  <c r="J675" i="2"/>
  <c r="J674" i="2"/>
  <c r="J673" i="2"/>
  <c r="J672" i="2"/>
  <c r="J671" i="2"/>
  <c r="J670" i="2"/>
  <c r="J669" i="2"/>
  <c r="J668" i="2"/>
  <c r="J667" i="2"/>
  <c r="J666" i="2"/>
  <c r="J665" i="2"/>
  <c r="J664" i="2"/>
  <c r="J663" i="2"/>
  <c r="J662" i="2"/>
  <c r="J661" i="2"/>
  <c r="J660" i="2"/>
  <c r="J659" i="2"/>
  <c r="J658" i="2"/>
  <c r="J657" i="2"/>
  <c r="J656" i="2"/>
  <c r="J655" i="2"/>
  <c r="J654" i="2"/>
  <c r="J653" i="2"/>
  <c r="J652" i="2"/>
  <c r="J651" i="2"/>
  <c r="J650" i="2"/>
  <c r="J649" i="2"/>
  <c r="J648" i="2"/>
  <c r="J647" i="2"/>
  <c r="J646" i="2"/>
  <c r="J645" i="2"/>
  <c r="J644" i="2"/>
  <c r="J643" i="2"/>
  <c r="J642" i="2"/>
  <c r="J641" i="2"/>
  <c r="J640" i="2"/>
  <c r="J639" i="2"/>
  <c r="J638" i="2"/>
  <c r="J637" i="2"/>
  <c r="J636" i="2"/>
  <c r="J635" i="2"/>
  <c r="J634" i="2"/>
  <c r="J633" i="2"/>
  <c r="J632" i="2"/>
  <c r="J631" i="2"/>
  <c r="J630" i="2"/>
  <c r="J629" i="2"/>
  <c r="J628" i="2"/>
  <c r="J627" i="2"/>
  <c r="J626" i="2"/>
  <c r="J625" i="2"/>
  <c r="J624" i="2"/>
  <c r="J623" i="2"/>
  <c r="J622" i="2"/>
  <c r="J621" i="2"/>
  <c r="J620" i="2"/>
  <c r="J619" i="2"/>
  <c r="J618" i="2"/>
  <c r="J617" i="2"/>
  <c r="J616" i="2"/>
  <c r="J615" i="2"/>
  <c r="J614" i="2"/>
  <c r="J613" i="2"/>
  <c r="J612" i="2"/>
  <c r="J611" i="2"/>
  <c r="J610" i="2"/>
  <c r="J609" i="2"/>
  <c r="J608" i="2"/>
  <c r="J607" i="2"/>
  <c r="J606" i="2"/>
  <c r="J605" i="2"/>
  <c r="J604" i="2"/>
  <c r="J603" i="2"/>
  <c r="J602" i="2"/>
  <c r="J601" i="2"/>
  <c r="J600" i="2"/>
  <c r="J599" i="2"/>
  <c r="J598" i="2"/>
  <c r="J597" i="2"/>
  <c r="J596" i="2"/>
  <c r="J595" i="2"/>
  <c r="J594" i="2"/>
  <c r="J593" i="2"/>
  <c r="J592" i="2"/>
  <c r="J591" i="2"/>
  <c r="J590" i="2"/>
  <c r="J589" i="2"/>
  <c r="J588" i="2"/>
  <c r="J587" i="2"/>
  <c r="J586" i="2"/>
  <c r="J585" i="2"/>
  <c r="J584" i="2"/>
  <c r="J583" i="2"/>
  <c r="J582" i="2"/>
  <c r="J581" i="2"/>
  <c r="J580" i="2"/>
  <c r="J579" i="2"/>
  <c r="J578" i="2"/>
  <c r="J577" i="2"/>
  <c r="J576" i="2"/>
  <c r="J575" i="2"/>
  <c r="J574" i="2"/>
  <c r="J573" i="2"/>
  <c r="J572" i="2"/>
  <c r="J571" i="2"/>
  <c r="J570" i="2"/>
  <c r="J569" i="2"/>
  <c r="J568" i="2"/>
  <c r="J567" i="2"/>
  <c r="J566" i="2"/>
  <c r="J565" i="2"/>
  <c r="J564" i="2"/>
  <c r="J563" i="2"/>
  <c r="J562" i="2"/>
  <c r="J561" i="2"/>
  <c r="J560" i="2"/>
  <c r="J559" i="2"/>
  <c r="J558" i="2"/>
  <c r="J557" i="2"/>
  <c r="J556" i="2"/>
  <c r="J555" i="2"/>
  <c r="J554" i="2"/>
  <c r="J553" i="2"/>
  <c r="J552" i="2"/>
  <c r="J551" i="2"/>
  <c r="J550" i="2"/>
  <c r="J549" i="2"/>
  <c r="J548" i="2"/>
  <c r="J547" i="2"/>
  <c r="J546" i="2"/>
  <c r="J545" i="2"/>
  <c r="J544" i="2"/>
  <c r="J543" i="2"/>
  <c r="J542" i="2"/>
  <c r="J541" i="2"/>
  <c r="J540" i="2"/>
  <c r="J539" i="2"/>
  <c r="J538" i="2"/>
  <c r="J537" i="2"/>
  <c r="J536" i="2"/>
  <c r="J535" i="2"/>
  <c r="J534" i="2"/>
  <c r="J533" i="2"/>
  <c r="J532" i="2"/>
  <c r="J531" i="2"/>
  <c r="J530" i="2"/>
  <c r="J529" i="2"/>
  <c r="J528" i="2"/>
  <c r="J527" i="2"/>
  <c r="J526" i="2"/>
  <c r="J525" i="2"/>
  <c r="J524" i="2"/>
  <c r="J523" i="2"/>
  <c r="J522" i="2"/>
  <c r="J521" i="2"/>
  <c r="J520" i="2"/>
  <c r="J519" i="2"/>
  <c r="J518" i="2"/>
  <c r="J517" i="2"/>
  <c r="J516" i="2"/>
  <c r="J515" i="2"/>
  <c r="J514" i="2"/>
  <c r="J513" i="2"/>
  <c r="J512" i="2"/>
  <c r="J511" i="2"/>
  <c r="J510" i="2"/>
  <c r="J509" i="2"/>
  <c r="J508" i="2"/>
  <c r="J507" i="2"/>
  <c r="J506" i="2"/>
  <c r="J505" i="2"/>
  <c r="J504" i="2"/>
  <c r="J503" i="2"/>
  <c r="J502" i="2"/>
  <c r="J501" i="2"/>
  <c r="J500" i="2"/>
  <c r="J499" i="2"/>
  <c r="J498" i="2"/>
  <c r="J497" i="2"/>
  <c r="J496" i="2"/>
  <c r="J495" i="2"/>
  <c r="J494" i="2"/>
  <c r="J493" i="2"/>
  <c r="J492" i="2"/>
  <c r="J491" i="2"/>
  <c r="J490" i="2"/>
  <c r="J489" i="2"/>
  <c r="J488" i="2"/>
  <c r="J487" i="2"/>
  <c r="J486" i="2"/>
  <c r="J485" i="2"/>
  <c r="J484" i="2"/>
  <c r="J483" i="2"/>
  <c r="J482" i="2"/>
  <c r="J481" i="2"/>
  <c r="J480" i="2"/>
  <c r="J479" i="2"/>
  <c r="J478" i="2"/>
  <c r="J477" i="2"/>
  <c r="J476" i="2"/>
  <c r="J475" i="2"/>
  <c r="J474" i="2"/>
  <c r="J473" i="2"/>
  <c r="J472" i="2"/>
  <c r="J471" i="2"/>
  <c r="J470" i="2"/>
  <c r="J469" i="2"/>
  <c r="J468" i="2"/>
  <c r="J467" i="2"/>
  <c r="J466" i="2"/>
  <c r="J465" i="2"/>
  <c r="J464" i="2"/>
  <c r="J463" i="2"/>
  <c r="J462" i="2"/>
  <c r="J461" i="2"/>
  <c r="J460" i="2"/>
  <c r="J459" i="2"/>
  <c r="J458" i="2"/>
  <c r="J457" i="2"/>
  <c r="J456" i="2"/>
  <c r="J455" i="2"/>
  <c r="J454" i="2"/>
  <c r="J453" i="2"/>
  <c r="J452" i="2"/>
  <c r="J451" i="2"/>
  <c r="J450" i="2"/>
  <c r="J449" i="2"/>
  <c r="J448" i="2"/>
  <c r="J447" i="2"/>
  <c r="J446" i="2"/>
  <c r="J445" i="2"/>
  <c r="J444" i="2"/>
  <c r="J443" i="2"/>
  <c r="J442" i="2"/>
  <c r="J441" i="2"/>
  <c r="J440" i="2"/>
  <c r="J439" i="2"/>
  <c r="J438" i="2"/>
  <c r="J437" i="2"/>
  <c r="J436" i="2"/>
  <c r="J435" i="2"/>
  <c r="J434" i="2"/>
  <c r="J433" i="2"/>
  <c r="J432" i="2"/>
  <c r="J431" i="2"/>
  <c r="J430" i="2"/>
  <c r="J429" i="2"/>
  <c r="J428" i="2"/>
  <c r="J427" i="2"/>
  <c r="J426" i="2"/>
  <c r="J425" i="2"/>
  <c r="J424" i="2"/>
  <c r="J423" i="2"/>
  <c r="J422" i="2"/>
  <c r="J421" i="2"/>
  <c r="J420" i="2"/>
  <c r="J419" i="2"/>
  <c r="J418" i="2"/>
  <c r="J417" i="2"/>
  <c r="J416" i="2"/>
  <c r="J415" i="2"/>
  <c r="J414" i="2"/>
  <c r="J413" i="2"/>
  <c r="J412" i="2"/>
  <c r="J411" i="2"/>
  <c r="J410" i="2"/>
  <c r="J409" i="2"/>
  <c r="J408" i="2"/>
  <c r="J407" i="2"/>
  <c r="J406" i="2"/>
  <c r="J405" i="2"/>
  <c r="J404" i="2"/>
  <c r="J403" i="2"/>
  <c r="J402" i="2"/>
  <c r="J401" i="2"/>
  <c r="J400" i="2"/>
  <c r="J399" i="2"/>
  <c r="J398" i="2"/>
  <c r="J397" i="2"/>
  <c r="J396" i="2"/>
  <c r="J395" i="2"/>
  <c r="J394" i="2"/>
  <c r="J393" i="2"/>
  <c r="J392" i="2"/>
  <c r="J391" i="2"/>
  <c r="J390" i="2"/>
  <c r="J389" i="2"/>
  <c r="J388" i="2"/>
  <c r="J387" i="2"/>
  <c r="J386" i="2"/>
  <c r="J385" i="2"/>
  <c r="J384" i="2"/>
  <c r="J383" i="2"/>
  <c r="J382" i="2"/>
  <c r="J381" i="2"/>
  <c r="J380" i="2"/>
  <c r="J379" i="2"/>
  <c r="J378" i="2"/>
  <c r="J377" i="2"/>
  <c r="J376" i="2"/>
  <c r="J375" i="2"/>
  <c r="J374" i="2"/>
  <c r="J373" i="2"/>
  <c r="J372" i="2"/>
  <c r="J371" i="2"/>
  <c r="J370" i="2"/>
  <c r="J369" i="2"/>
  <c r="J368" i="2"/>
  <c r="J367" i="2"/>
  <c r="J366" i="2"/>
  <c r="J365" i="2"/>
  <c r="J364" i="2"/>
  <c r="J363" i="2"/>
  <c r="J362" i="2"/>
  <c r="J361" i="2"/>
  <c r="J360" i="2"/>
  <c r="J359" i="2"/>
  <c r="J358" i="2"/>
  <c r="J357" i="2"/>
  <c r="J356" i="2"/>
  <c r="J355" i="2"/>
  <c r="J354" i="2"/>
  <c r="J353" i="2"/>
  <c r="J352" i="2"/>
  <c r="J351" i="2"/>
  <c r="J350" i="2"/>
  <c r="J349" i="2"/>
  <c r="J348" i="2"/>
  <c r="J347" i="2"/>
  <c r="J346" i="2"/>
  <c r="J345" i="2"/>
  <c r="J344" i="2"/>
  <c r="J343" i="2"/>
  <c r="J342" i="2"/>
  <c r="J341" i="2"/>
  <c r="J340" i="2"/>
  <c r="J339" i="2"/>
  <c r="J338" i="2"/>
  <c r="J337" i="2"/>
  <c r="J336" i="2"/>
  <c r="J335" i="2"/>
  <c r="J334" i="2"/>
  <c r="J333" i="2"/>
  <c r="J332" i="2"/>
  <c r="J92" i="2"/>
  <c r="J93" i="2" s="1"/>
  <c r="J94" i="2" s="1"/>
  <c r="J95" i="2" s="1"/>
  <c r="J96" i="2" s="1"/>
  <c r="J97" i="2" s="1"/>
  <c r="J98" i="2" s="1"/>
  <c r="J99" i="2" s="1"/>
  <c r="J100" i="2" s="1"/>
  <c r="J101" i="2" s="1"/>
  <c r="J102" i="2" s="1"/>
  <c r="J103" i="2" s="1"/>
  <c r="J104" i="2" s="1"/>
  <c r="J105" i="2" s="1"/>
  <c r="J106" i="2" s="1"/>
  <c r="J107" i="2" s="1"/>
  <c r="J108" i="2" s="1"/>
  <c r="J109" i="2" s="1"/>
  <c r="J110" i="2" s="1"/>
  <c r="J111" i="2" s="1"/>
  <c r="J112" i="2" s="1"/>
  <c r="J113" i="2" s="1"/>
  <c r="J114" i="2" s="1"/>
  <c r="J115" i="2" s="1"/>
  <c r="J116" i="2" s="1"/>
  <c r="J117" i="2" s="1"/>
  <c r="J118" i="2" s="1"/>
  <c r="J119" i="2" s="1"/>
  <c r="J120" i="2" s="1"/>
  <c r="J121" i="2" s="1"/>
  <c r="J122" i="2" s="1"/>
  <c r="J123" i="2" s="1"/>
  <c r="J124" i="2" s="1"/>
  <c r="J125" i="2" s="1"/>
  <c r="J126" i="2" s="1"/>
  <c r="J127" i="2" s="1"/>
  <c r="J128" i="2" s="1"/>
  <c r="J129" i="2" s="1"/>
  <c r="J130" i="2" s="1"/>
  <c r="J131" i="2" s="1"/>
  <c r="J132" i="2" s="1"/>
  <c r="J133" i="2" s="1"/>
  <c r="J134" i="2" s="1"/>
  <c r="J135" i="2" s="1"/>
  <c r="J136" i="2" s="1"/>
  <c r="J137" i="2" s="1"/>
  <c r="J138" i="2" s="1"/>
  <c r="J139" i="2" s="1"/>
  <c r="J140" i="2" s="1"/>
  <c r="J141" i="2" s="1"/>
  <c r="J142" i="2" s="1"/>
  <c r="J143" i="2" s="1"/>
  <c r="J144" i="2" s="1"/>
  <c r="J145" i="2" s="1"/>
  <c r="J146" i="2" s="1"/>
  <c r="J147" i="2" s="1"/>
  <c r="J148" i="2" s="1"/>
  <c r="J149" i="2" s="1"/>
  <c r="J150" i="2" s="1"/>
  <c r="J151" i="2" s="1"/>
  <c r="J152" i="2" s="1"/>
  <c r="J153" i="2" s="1"/>
  <c r="J154" i="2" s="1"/>
  <c r="J155" i="2" s="1"/>
  <c r="J156" i="2" s="1"/>
  <c r="J157" i="2" s="1"/>
  <c r="J158" i="2" s="1"/>
  <c r="J159" i="2" s="1"/>
  <c r="J160" i="2" s="1"/>
  <c r="J161" i="2" s="1"/>
  <c r="J162" i="2" s="1"/>
  <c r="J163" i="2" s="1"/>
  <c r="J164" i="2" s="1"/>
  <c r="J165" i="2" s="1"/>
  <c r="J166" i="2" s="1"/>
  <c r="J167" i="2" s="1"/>
  <c r="J168" i="2" s="1"/>
  <c r="J169" i="2" s="1"/>
  <c r="J170" i="2" s="1"/>
  <c r="J171" i="2" s="1"/>
  <c r="J172" i="2" s="1"/>
  <c r="J173" i="2" s="1"/>
  <c r="J174" i="2" s="1"/>
  <c r="J175" i="2" s="1"/>
  <c r="J176" i="2" s="1"/>
  <c r="J177" i="2" s="1"/>
  <c r="J178" i="2" s="1"/>
  <c r="J179" i="2" s="1"/>
  <c r="J180" i="2" s="1"/>
  <c r="J181" i="2" s="1"/>
  <c r="J182" i="2" s="1"/>
  <c r="J183" i="2" s="1"/>
  <c r="J184" i="2" s="1"/>
  <c r="J185" i="2" s="1"/>
  <c r="J186" i="2" s="1"/>
  <c r="J187" i="2" s="1"/>
  <c r="J188" i="2" s="1"/>
  <c r="J189" i="2" s="1"/>
  <c r="J190" i="2" s="1"/>
  <c r="J191" i="2" s="1"/>
  <c r="J192" i="2" s="1"/>
  <c r="J193" i="2" s="1"/>
  <c r="J194" i="2" s="1"/>
  <c r="J195" i="2" s="1"/>
  <c r="J196" i="2" s="1"/>
  <c r="J197" i="2" s="1"/>
  <c r="J198" i="2" s="1"/>
  <c r="J199" i="2" s="1"/>
  <c r="J200" i="2" s="1"/>
  <c r="J201" i="2" s="1"/>
  <c r="J202" i="2" s="1"/>
  <c r="J203" i="2" s="1"/>
  <c r="J204" i="2" s="1"/>
  <c r="J205" i="2" s="1"/>
  <c r="J206" i="2" s="1"/>
  <c r="J207" i="2" s="1"/>
  <c r="J208" i="2" s="1"/>
  <c r="J209" i="2" s="1"/>
  <c r="J210" i="2" s="1"/>
  <c r="J211" i="2" s="1"/>
  <c r="J212" i="2" s="1"/>
  <c r="J213" i="2" s="1"/>
  <c r="J214" i="2" s="1"/>
  <c r="J215" i="2" s="1"/>
  <c r="J216" i="2" s="1"/>
  <c r="J217" i="2" s="1"/>
  <c r="J218" i="2" s="1"/>
  <c r="J219" i="2" s="1"/>
  <c r="J220" i="2" s="1"/>
  <c r="J221" i="2" s="1"/>
  <c r="J222" i="2" s="1"/>
  <c r="J223" i="2" s="1"/>
  <c r="J224" i="2" s="1"/>
  <c r="J225" i="2" s="1"/>
  <c r="J226" i="2" s="1"/>
  <c r="J227" i="2" s="1"/>
  <c r="J228" i="2" s="1"/>
  <c r="J229" i="2" s="1"/>
  <c r="J230" i="2" s="1"/>
  <c r="J231" i="2" s="1"/>
  <c r="J232" i="2" s="1"/>
  <c r="J233" i="2" s="1"/>
  <c r="J234" i="2" s="1"/>
  <c r="J235" i="2" s="1"/>
  <c r="J236" i="2" s="1"/>
  <c r="J237" i="2" s="1"/>
  <c r="J238" i="2" s="1"/>
  <c r="J239" i="2" s="1"/>
  <c r="J240" i="2" s="1"/>
  <c r="J241" i="2" s="1"/>
  <c r="J242" i="2" s="1"/>
  <c r="J243" i="2" s="1"/>
  <c r="J244" i="2" s="1"/>
  <c r="J245" i="2" s="1"/>
  <c r="J246" i="2" s="1"/>
  <c r="J247" i="2" s="1"/>
  <c r="J248" i="2" s="1"/>
  <c r="J249" i="2" s="1"/>
  <c r="J250" i="2" s="1"/>
  <c r="J251" i="2" s="1"/>
  <c r="J252" i="2" s="1"/>
  <c r="J253" i="2" s="1"/>
  <c r="J254" i="2" s="1"/>
  <c r="J255" i="2" s="1"/>
  <c r="J256" i="2" s="1"/>
  <c r="J257" i="2" s="1"/>
  <c r="J258" i="2" s="1"/>
  <c r="J259" i="2" s="1"/>
  <c r="J260" i="2" s="1"/>
  <c r="J261" i="2" s="1"/>
  <c r="J262" i="2" s="1"/>
  <c r="J263" i="2" s="1"/>
  <c r="J264" i="2" s="1"/>
  <c r="J265" i="2" s="1"/>
  <c r="J266" i="2" s="1"/>
  <c r="J267" i="2" s="1"/>
  <c r="J268" i="2" s="1"/>
  <c r="J269" i="2" s="1"/>
  <c r="J270" i="2" s="1"/>
  <c r="J271" i="2" s="1"/>
  <c r="J272" i="2" s="1"/>
  <c r="J273" i="2" s="1"/>
  <c r="J274" i="2" s="1"/>
  <c r="J275" i="2" s="1"/>
  <c r="J276" i="2" s="1"/>
  <c r="J277" i="2" s="1"/>
  <c r="J278" i="2" s="1"/>
  <c r="J279" i="2" s="1"/>
  <c r="J280" i="2" s="1"/>
  <c r="J281" i="2" s="1"/>
  <c r="J282" i="2" s="1"/>
  <c r="J283" i="2" s="1"/>
  <c r="J284" i="2" s="1"/>
  <c r="J285" i="2" s="1"/>
  <c r="J286" i="2" s="1"/>
  <c r="J287" i="2" s="1"/>
  <c r="J288" i="2" s="1"/>
  <c r="J289" i="2" s="1"/>
  <c r="J290" i="2" s="1"/>
  <c r="J291" i="2" s="1"/>
  <c r="J292" i="2" s="1"/>
  <c r="J293" i="2" s="1"/>
  <c r="J294" i="2" s="1"/>
  <c r="J295" i="2" s="1"/>
  <c r="J296" i="2" s="1"/>
  <c r="J297" i="2" s="1"/>
  <c r="J298" i="2" s="1"/>
  <c r="J299" i="2" s="1"/>
  <c r="J300" i="2" s="1"/>
  <c r="J301" i="2" s="1"/>
  <c r="J302" i="2" s="1"/>
  <c r="J303" i="2" s="1"/>
  <c r="J304" i="2" s="1"/>
  <c r="J305" i="2" s="1"/>
  <c r="J306" i="2" s="1"/>
  <c r="J307" i="2" s="1"/>
  <c r="J308" i="2" s="1"/>
  <c r="J309" i="2" s="1"/>
  <c r="J310" i="2" s="1"/>
  <c r="J311" i="2" s="1"/>
  <c r="J312" i="2" s="1"/>
  <c r="J313" i="2" s="1"/>
  <c r="J314" i="2" s="1"/>
  <c r="J315" i="2" s="1"/>
  <c r="J316" i="2" s="1"/>
  <c r="J317" i="2" s="1"/>
  <c r="J318" i="2" s="1"/>
  <c r="J319" i="2" s="1"/>
  <c r="J320" i="2" s="1"/>
  <c r="J321" i="2" s="1"/>
  <c r="J322" i="2" s="1"/>
  <c r="J323" i="2" s="1"/>
  <c r="J324" i="2" s="1"/>
  <c r="J325" i="2" s="1"/>
  <c r="J326" i="2" s="1"/>
  <c r="J327" i="2" s="1"/>
  <c r="J328" i="2" s="1"/>
  <c r="J329" i="2" s="1"/>
  <c r="J330" i="2" s="1"/>
  <c r="J331" i="2" s="1"/>
  <c r="E8" i="16" l="1"/>
  <c r="H13" i="16"/>
  <c r="C45" i="13"/>
  <c r="C29" i="15" s="1"/>
  <c r="I13" i="16" s="1"/>
  <c r="H15" i="16" l="1"/>
  <c r="H17" i="16"/>
  <c r="H16" i="16"/>
  <c r="C2" i="16" l="1"/>
  <c r="H12" i="16" l="1"/>
  <c r="E9" i="16"/>
  <c r="E13" i="16" s="1"/>
  <c r="H8" i="16"/>
  <c r="H9" i="16"/>
  <c r="H10" i="16"/>
  <c r="H11" i="16"/>
  <c r="J12" i="16"/>
  <c r="H14" i="16"/>
  <c r="E15" i="16" l="1"/>
  <c r="E12" i="16"/>
  <c r="E10" i="16"/>
  <c r="E11" i="16"/>
  <c r="C43" i="13"/>
  <c r="C7" i="2" s="1"/>
  <c r="C46" i="13" l="1"/>
  <c r="C52" i="13" l="1"/>
  <c r="C34" i="13"/>
  <c r="C35" i="19" s="1"/>
  <c r="E35" i="19" s="1"/>
  <c r="C32" i="13"/>
  <c r="C33" i="19" s="1"/>
  <c r="E33" i="19" s="1"/>
  <c r="C31" i="13"/>
  <c r="C32" i="19" s="1"/>
  <c r="E32" i="19" s="1"/>
  <c r="C30" i="13"/>
  <c r="C31" i="19" s="1"/>
  <c r="E31" i="19" s="1"/>
  <c r="C29" i="13"/>
  <c r="C30" i="19" s="1"/>
  <c r="E30" i="19" s="1"/>
  <c r="C27" i="13"/>
  <c r="C28" i="19" s="1"/>
  <c r="E28" i="19" s="1"/>
  <c r="C24" i="13"/>
  <c r="C25" i="19" s="1"/>
  <c r="E25" i="19" s="1"/>
  <c r="C20" i="13"/>
  <c r="C21" i="19" s="1"/>
  <c r="C13" i="13"/>
  <c r="C12" i="19" s="1"/>
  <c r="E12" i="19" s="1"/>
  <c r="C9" i="13"/>
  <c r="C8" i="19" s="1"/>
  <c r="E8" i="19" s="1"/>
  <c r="C7" i="13"/>
  <c r="C6" i="13"/>
  <c r="C14" i="18" l="1"/>
  <c r="C5" i="19"/>
  <c r="C8" i="18"/>
  <c r="C6" i="19"/>
  <c r="E6" i="19" s="1"/>
  <c r="E21" i="19"/>
  <c r="E5" i="19" l="1"/>
  <c r="A1" i="15" l="1"/>
  <c r="A92" i="2" l="1"/>
  <c r="A93" i="2"/>
  <c r="A94" i="2"/>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c r="A333" i="2"/>
  <c r="A334" i="2"/>
  <c r="A335" i="2"/>
  <c r="A336" i="2"/>
  <c r="A337" i="2"/>
  <c r="A338" i="2"/>
  <c r="A339" i="2"/>
  <c r="A340" i="2"/>
  <c r="A341" i="2"/>
  <c r="A342" i="2"/>
  <c r="A343" i="2"/>
  <c r="A344" i="2"/>
  <c r="A345" i="2"/>
  <c r="A346" i="2"/>
  <c r="A347" i="2"/>
  <c r="A348" i="2"/>
  <c r="A349" i="2"/>
  <c r="A350" i="2"/>
  <c r="A351" i="2"/>
  <c r="A352" i="2"/>
  <c r="A353" i="2"/>
  <c r="A354" i="2"/>
  <c r="A355" i="2"/>
  <c r="A356" i="2"/>
  <c r="A357" i="2"/>
  <c r="A358" i="2"/>
  <c r="A359" i="2"/>
  <c r="A360" i="2"/>
  <c r="A361" i="2"/>
  <c r="A362" i="2"/>
  <c r="A363" i="2"/>
  <c r="A364" i="2"/>
  <c r="A365" i="2"/>
  <c r="A366" i="2"/>
  <c r="A367" i="2"/>
  <c r="A368" i="2"/>
  <c r="A369" i="2"/>
  <c r="A370" i="2"/>
  <c r="A371" i="2"/>
  <c r="A372" i="2"/>
  <c r="A373" i="2"/>
  <c r="A374" i="2"/>
  <c r="A375" i="2"/>
  <c r="A376" i="2"/>
  <c r="A377" i="2"/>
  <c r="A378" i="2"/>
  <c r="A379" i="2"/>
  <c r="A380" i="2"/>
  <c r="A381" i="2"/>
  <c r="A382" i="2"/>
  <c r="A383" i="2"/>
  <c r="A384" i="2"/>
  <c r="A385" i="2"/>
  <c r="A386" i="2"/>
  <c r="A387" i="2"/>
  <c r="A388" i="2"/>
  <c r="A389" i="2"/>
  <c r="A390" i="2"/>
  <c r="A391" i="2"/>
  <c r="A392" i="2"/>
  <c r="A393" i="2"/>
  <c r="A394" i="2"/>
  <c r="A395" i="2"/>
  <c r="A396" i="2"/>
  <c r="A397" i="2"/>
  <c r="A398" i="2"/>
  <c r="A399" i="2"/>
  <c r="A400" i="2"/>
  <c r="A401" i="2"/>
  <c r="A402" i="2"/>
  <c r="A403" i="2"/>
  <c r="A404" i="2"/>
  <c r="A405" i="2"/>
  <c r="A406" i="2"/>
  <c r="A407" i="2"/>
  <c r="A408" i="2"/>
  <c r="A409" i="2"/>
  <c r="A410" i="2"/>
  <c r="A411" i="2"/>
  <c r="A412" i="2"/>
  <c r="A413" i="2"/>
  <c r="A414" i="2"/>
  <c r="A415" i="2"/>
  <c r="A416" i="2"/>
  <c r="A417" i="2"/>
  <c r="A418" i="2"/>
  <c r="A419" i="2"/>
  <c r="A420" i="2"/>
  <c r="A421" i="2"/>
  <c r="A422" i="2"/>
  <c r="A423" i="2"/>
  <c r="A424" i="2"/>
  <c r="A425" i="2"/>
  <c r="A426" i="2"/>
  <c r="A427" i="2"/>
  <c r="A428" i="2"/>
  <c r="A429" i="2"/>
  <c r="A430" i="2"/>
  <c r="A431" i="2"/>
  <c r="A432" i="2"/>
  <c r="A433" i="2"/>
  <c r="A434" i="2"/>
  <c r="A435" i="2"/>
  <c r="A436" i="2"/>
  <c r="A437" i="2"/>
  <c r="A438" i="2"/>
  <c r="A439" i="2"/>
  <c r="A440" i="2"/>
  <c r="A441" i="2"/>
  <c r="A442" i="2"/>
  <c r="A443" i="2"/>
  <c r="A444" i="2"/>
  <c r="A445" i="2"/>
  <c r="A446" i="2"/>
  <c r="A447" i="2"/>
  <c r="A448" i="2"/>
  <c r="A449" i="2"/>
  <c r="A450" i="2"/>
  <c r="A451" i="2"/>
  <c r="A452" i="2"/>
  <c r="A453" i="2"/>
  <c r="A454" i="2"/>
  <c r="A455" i="2"/>
  <c r="A456" i="2"/>
  <c r="A457" i="2"/>
  <c r="A458" i="2"/>
  <c r="A459" i="2"/>
  <c r="A460" i="2"/>
  <c r="A461" i="2"/>
  <c r="A462" i="2"/>
  <c r="A463" i="2"/>
  <c r="A464" i="2"/>
  <c r="A465" i="2"/>
  <c r="A466" i="2"/>
  <c r="A467" i="2"/>
  <c r="A468" i="2"/>
  <c r="A469" i="2"/>
  <c r="A470" i="2"/>
  <c r="A471" i="2"/>
  <c r="A472" i="2"/>
  <c r="A473" i="2"/>
  <c r="A474" i="2"/>
  <c r="A475" i="2"/>
  <c r="A476" i="2"/>
  <c r="A477" i="2"/>
  <c r="A478" i="2"/>
  <c r="A479" i="2"/>
  <c r="A480" i="2"/>
  <c r="A481" i="2"/>
  <c r="A482" i="2"/>
  <c r="A483" i="2"/>
  <c r="A484" i="2"/>
  <c r="A485" i="2"/>
  <c r="A486" i="2"/>
  <c r="A487" i="2"/>
  <c r="A488" i="2"/>
  <c r="A489" i="2"/>
  <c r="A490" i="2"/>
  <c r="A491" i="2"/>
  <c r="A492" i="2"/>
  <c r="A493" i="2"/>
  <c r="A494" i="2"/>
  <c r="A495" i="2"/>
  <c r="A496" i="2"/>
  <c r="A497" i="2"/>
  <c r="A498" i="2"/>
  <c r="A499" i="2"/>
  <c r="A500" i="2"/>
  <c r="A501" i="2"/>
  <c r="A502" i="2"/>
  <c r="A503" i="2"/>
  <c r="A504" i="2"/>
  <c r="A505" i="2"/>
  <c r="A506" i="2"/>
  <c r="A507" i="2"/>
  <c r="A508" i="2"/>
  <c r="A509" i="2"/>
  <c r="A510" i="2"/>
  <c r="A511" i="2"/>
  <c r="A512" i="2"/>
  <c r="A513" i="2"/>
  <c r="A514" i="2"/>
  <c r="A515" i="2"/>
  <c r="A516" i="2"/>
  <c r="A517" i="2"/>
  <c r="A518" i="2"/>
  <c r="A519" i="2"/>
  <c r="A520" i="2"/>
  <c r="A521" i="2"/>
  <c r="A522" i="2"/>
  <c r="A523" i="2"/>
  <c r="A524" i="2"/>
  <c r="A525" i="2"/>
  <c r="A526" i="2"/>
  <c r="A527" i="2"/>
  <c r="A528" i="2"/>
  <c r="A529" i="2"/>
  <c r="A530" i="2"/>
  <c r="A531" i="2"/>
  <c r="A532" i="2"/>
  <c r="A533" i="2"/>
  <c r="A534" i="2"/>
  <c r="A535" i="2"/>
  <c r="A536" i="2"/>
  <c r="A537" i="2"/>
  <c r="A538" i="2"/>
  <c r="A539" i="2"/>
  <c r="A540" i="2"/>
  <c r="A541" i="2"/>
  <c r="A542" i="2"/>
  <c r="A543" i="2"/>
  <c r="A544" i="2"/>
  <c r="A545" i="2"/>
  <c r="A546" i="2"/>
  <c r="A547" i="2"/>
  <c r="A548" i="2"/>
  <c r="A549" i="2"/>
  <c r="A550" i="2"/>
  <c r="A551" i="2"/>
  <c r="A552" i="2"/>
  <c r="A553" i="2"/>
  <c r="A554" i="2"/>
  <c r="A555" i="2"/>
  <c r="A556" i="2"/>
  <c r="A557" i="2"/>
  <c r="A558" i="2"/>
  <c r="A559" i="2"/>
  <c r="A560" i="2"/>
  <c r="A561" i="2"/>
  <c r="A562" i="2"/>
  <c r="A563" i="2"/>
  <c r="A564" i="2"/>
  <c r="A565" i="2"/>
  <c r="A566" i="2"/>
  <c r="A567" i="2"/>
  <c r="A568" i="2"/>
  <c r="A569" i="2"/>
  <c r="A570" i="2"/>
  <c r="A571" i="2"/>
  <c r="A572" i="2"/>
  <c r="A573" i="2"/>
  <c r="A574" i="2"/>
  <c r="A575" i="2"/>
  <c r="A576" i="2"/>
  <c r="A577" i="2"/>
  <c r="A578" i="2"/>
  <c r="A579" i="2"/>
  <c r="A580" i="2"/>
  <c r="A581" i="2"/>
  <c r="A582" i="2"/>
  <c r="A583" i="2"/>
  <c r="A584" i="2"/>
  <c r="A585" i="2"/>
  <c r="A586" i="2"/>
  <c r="A587" i="2"/>
  <c r="A588" i="2"/>
  <c r="A589" i="2"/>
  <c r="A590" i="2"/>
  <c r="A591" i="2"/>
  <c r="A592" i="2"/>
  <c r="A593" i="2"/>
  <c r="A594" i="2"/>
  <c r="A595" i="2"/>
  <c r="A596" i="2"/>
  <c r="A597" i="2"/>
  <c r="A598" i="2"/>
  <c r="A599" i="2"/>
  <c r="A600" i="2"/>
  <c r="A601" i="2"/>
  <c r="A602" i="2"/>
  <c r="A603" i="2"/>
  <c r="A604" i="2"/>
  <c r="A605" i="2"/>
  <c r="A606" i="2"/>
  <c r="A607" i="2"/>
  <c r="A608" i="2"/>
  <c r="A609" i="2"/>
  <c r="A610" i="2"/>
  <c r="A611" i="2"/>
  <c r="A612" i="2"/>
  <c r="A613" i="2"/>
  <c r="A614" i="2"/>
  <c r="A615" i="2"/>
  <c r="A616" i="2"/>
  <c r="A617" i="2"/>
  <c r="A618" i="2"/>
  <c r="A619" i="2"/>
  <c r="A620" i="2"/>
  <c r="A621" i="2"/>
  <c r="A622" i="2"/>
  <c r="A623" i="2"/>
  <c r="A624" i="2"/>
  <c r="A625" i="2"/>
  <c r="A626" i="2"/>
  <c r="A627" i="2"/>
  <c r="A628" i="2"/>
  <c r="A629" i="2"/>
  <c r="A630" i="2"/>
  <c r="A631" i="2"/>
  <c r="A632" i="2"/>
  <c r="A633" i="2"/>
  <c r="A634" i="2"/>
  <c r="A635" i="2"/>
  <c r="A636" i="2"/>
  <c r="A637" i="2"/>
  <c r="A638" i="2"/>
  <c r="A639" i="2"/>
  <c r="A640" i="2"/>
  <c r="A641" i="2"/>
  <c r="A642" i="2"/>
  <c r="A643" i="2"/>
  <c r="A644" i="2"/>
  <c r="A645" i="2"/>
  <c r="A646" i="2"/>
  <c r="A647" i="2"/>
  <c r="A648" i="2"/>
  <c r="A649" i="2"/>
  <c r="A650" i="2"/>
  <c r="A651" i="2"/>
  <c r="A652" i="2"/>
  <c r="A653" i="2"/>
  <c r="A654" i="2"/>
  <c r="A655" i="2"/>
  <c r="A656" i="2"/>
  <c r="A657" i="2"/>
  <c r="A658" i="2"/>
  <c r="A659" i="2"/>
  <c r="A660" i="2"/>
  <c r="A661" i="2"/>
  <c r="A662" i="2"/>
  <c r="A663" i="2"/>
  <c r="A664" i="2"/>
  <c r="A665" i="2"/>
  <c r="A666" i="2"/>
  <c r="A667" i="2"/>
  <c r="A668" i="2"/>
  <c r="A669" i="2"/>
  <c r="A670" i="2"/>
  <c r="A671" i="2"/>
  <c r="A672" i="2"/>
  <c r="A673" i="2"/>
  <c r="A674" i="2"/>
  <c r="A675" i="2"/>
  <c r="A676" i="2"/>
  <c r="A677" i="2"/>
  <c r="A678" i="2"/>
  <c r="A679" i="2"/>
  <c r="A680" i="2"/>
  <c r="A681" i="2"/>
  <c r="A682" i="2"/>
  <c r="A683" i="2"/>
  <c r="A684" i="2"/>
  <c r="A685" i="2"/>
  <c r="A686" i="2"/>
  <c r="A687" i="2"/>
  <c r="A688" i="2"/>
  <c r="A689" i="2"/>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6" i="2"/>
  <c r="A737" i="2"/>
  <c r="A738" i="2"/>
  <c r="A739" i="2"/>
  <c r="A740" i="2"/>
  <c r="A741" i="2"/>
  <c r="A742" i="2"/>
  <c r="A743" i="2"/>
  <c r="A744" i="2"/>
  <c r="A745" i="2"/>
  <c r="A746" i="2"/>
  <c r="A747" i="2"/>
  <c r="A748" i="2"/>
  <c r="A749" i="2"/>
  <c r="A750" i="2"/>
  <c r="A751" i="2"/>
  <c r="A752" i="2"/>
  <c r="A753" i="2"/>
  <c r="A754" i="2"/>
  <c r="A755" i="2"/>
  <c r="A756" i="2"/>
  <c r="A757" i="2"/>
  <c r="A758" i="2"/>
  <c r="A759" i="2"/>
  <c r="A760" i="2"/>
  <c r="A761" i="2"/>
  <c r="A762" i="2"/>
  <c r="A763" i="2"/>
  <c r="A764" i="2"/>
  <c r="A765" i="2"/>
  <c r="A766" i="2"/>
  <c r="A767" i="2"/>
  <c r="A768" i="2"/>
  <c r="A769" i="2"/>
  <c r="A770" i="2"/>
  <c r="A771" i="2"/>
  <c r="A772" i="2"/>
  <c r="A773" i="2"/>
  <c r="A774" i="2"/>
  <c r="A775" i="2"/>
  <c r="A776" i="2"/>
  <c r="A777" i="2"/>
  <c r="A778" i="2"/>
  <c r="A779" i="2"/>
  <c r="A780" i="2"/>
  <c r="A781" i="2"/>
  <c r="A782" i="2"/>
  <c r="A783" i="2"/>
  <c r="A784" i="2"/>
  <c r="A785" i="2"/>
  <c r="A786" i="2"/>
  <c r="A787" i="2"/>
  <c r="A788" i="2"/>
  <c r="A789" i="2"/>
  <c r="A790" i="2"/>
  <c r="A791" i="2"/>
  <c r="A792" i="2"/>
  <c r="A793" i="2"/>
  <c r="A794" i="2"/>
  <c r="A795" i="2"/>
  <c r="A796" i="2"/>
  <c r="A797" i="2"/>
  <c r="A798" i="2"/>
  <c r="A799" i="2"/>
  <c r="A800" i="2"/>
  <c r="A801" i="2"/>
  <c r="A802" i="2"/>
  <c r="A803" i="2"/>
  <c r="A804" i="2"/>
  <c r="A805" i="2"/>
  <c r="A806" i="2"/>
  <c r="A807" i="2"/>
  <c r="A808" i="2"/>
  <c r="A809" i="2"/>
  <c r="A810" i="2"/>
  <c r="A811" i="2"/>
  <c r="A812" i="2"/>
  <c r="A813" i="2"/>
  <c r="A814" i="2"/>
  <c r="A815" i="2"/>
  <c r="A816" i="2"/>
  <c r="A817" i="2"/>
  <c r="A818" i="2"/>
  <c r="A819" i="2"/>
  <c r="A820" i="2"/>
  <c r="A821" i="2"/>
  <c r="A822" i="2"/>
  <c r="A823" i="2"/>
  <c r="A824" i="2"/>
  <c r="A825" i="2"/>
  <c r="A826" i="2"/>
  <c r="A827" i="2"/>
  <c r="A828" i="2"/>
  <c r="A829" i="2"/>
  <c r="A830" i="2"/>
  <c r="A831" i="2"/>
  <c r="A832" i="2"/>
  <c r="A833" i="2"/>
  <c r="A834" i="2"/>
  <c r="A835" i="2"/>
  <c r="A836" i="2"/>
  <c r="A837" i="2"/>
  <c r="A838" i="2"/>
  <c r="A839" i="2"/>
  <c r="A840" i="2"/>
  <c r="A841" i="2"/>
  <c r="A842" i="2"/>
  <c r="A843" i="2"/>
  <c r="A844" i="2"/>
  <c r="A845" i="2"/>
  <c r="A846" i="2"/>
  <c r="A847" i="2"/>
  <c r="A848" i="2"/>
  <c r="A849" i="2"/>
  <c r="A850" i="2"/>
  <c r="A851" i="2"/>
  <c r="A852" i="2"/>
  <c r="A853" i="2"/>
  <c r="A854" i="2"/>
  <c r="A855" i="2"/>
  <c r="A856" i="2"/>
  <c r="A857" i="2"/>
  <c r="A858" i="2"/>
  <c r="A859" i="2"/>
  <c r="A860" i="2"/>
  <c r="A861" i="2"/>
  <c r="A862" i="2"/>
  <c r="A863" i="2"/>
  <c r="A864" i="2"/>
  <c r="A865" i="2"/>
  <c r="A866" i="2"/>
  <c r="A867" i="2"/>
  <c r="A868" i="2"/>
  <c r="A869" i="2"/>
  <c r="A870" i="2"/>
  <c r="A871" i="2"/>
  <c r="A872" i="2"/>
  <c r="A873" i="2"/>
  <c r="A874" i="2"/>
  <c r="A875" i="2"/>
  <c r="A876" i="2"/>
  <c r="A877" i="2"/>
  <c r="A878" i="2"/>
  <c r="A879" i="2"/>
  <c r="A880" i="2"/>
  <c r="A881" i="2"/>
  <c r="A882" i="2"/>
  <c r="A883" i="2"/>
  <c r="A884" i="2"/>
  <c r="A885" i="2"/>
  <c r="A886" i="2"/>
  <c r="A887" i="2"/>
  <c r="A888" i="2"/>
  <c r="A889" i="2"/>
  <c r="A890" i="2"/>
  <c r="A891" i="2"/>
  <c r="A892" i="2"/>
  <c r="A893" i="2"/>
  <c r="A894" i="2"/>
  <c r="A895" i="2"/>
  <c r="A896" i="2"/>
  <c r="A897" i="2"/>
  <c r="A898" i="2"/>
  <c r="A899" i="2"/>
  <c r="A900" i="2"/>
  <c r="A901" i="2"/>
  <c r="A902" i="2"/>
  <c r="A903" i="2"/>
  <c r="A904" i="2"/>
  <c r="A905" i="2"/>
  <c r="A906" i="2"/>
  <c r="A907" i="2"/>
  <c r="A908" i="2"/>
  <c r="A909" i="2"/>
  <c r="A910" i="2"/>
  <c r="A911" i="2"/>
  <c r="A912" i="2"/>
  <c r="A913" i="2"/>
  <c r="A914" i="2"/>
  <c r="A915" i="2"/>
  <c r="A916" i="2"/>
  <c r="A917" i="2"/>
  <c r="A918" i="2"/>
  <c r="A919" i="2"/>
  <c r="A920" i="2"/>
  <c r="A921" i="2"/>
  <c r="A922" i="2"/>
  <c r="A923" i="2"/>
  <c r="A924" i="2"/>
  <c r="A925" i="2"/>
  <c r="A926" i="2"/>
  <c r="A927" i="2"/>
  <c r="A928" i="2"/>
  <c r="A929" i="2"/>
  <c r="A930" i="2"/>
  <c r="A931" i="2"/>
  <c r="A932" i="2"/>
  <c r="A933" i="2"/>
  <c r="A934" i="2"/>
  <c r="A935" i="2"/>
  <c r="A936" i="2"/>
  <c r="A937" i="2"/>
  <c r="A938" i="2"/>
  <c r="A939" i="2"/>
  <c r="A940" i="2"/>
  <c r="A941" i="2"/>
  <c r="A942" i="2"/>
  <c r="A943" i="2"/>
  <c r="A944" i="2"/>
  <c r="A945" i="2"/>
  <c r="A946" i="2"/>
  <c r="A947" i="2"/>
  <c r="A948" i="2"/>
  <c r="A949" i="2"/>
  <c r="A950" i="2"/>
  <c r="A951" i="2"/>
  <c r="A952" i="2"/>
  <c r="A953" i="2"/>
  <c r="A954" i="2"/>
  <c r="A955" i="2"/>
  <c r="A956" i="2"/>
  <c r="A957" i="2"/>
  <c r="A958" i="2"/>
  <c r="A959" i="2"/>
  <c r="A960" i="2"/>
  <c r="A961" i="2"/>
  <c r="A962" i="2"/>
  <c r="A963" i="2"/>
  <c r="A964" i="2"/>
  <c r="A965" i="2"/>
  <c r="A966" i="2"/>
  <c r="A967" i="2"/>
  <c r="A968" i="2"/>
  <c r="A969" i="2"/>
  <c r="A970" i="2"/>
  <c r="A971" i="2"/>
  <c r="A972" i="2"/>
  <c r="A973" i="2"/>
  <c r="A974" i="2"/>
  <c r="A975" i="2"/>
  <c r="A976" i="2"/>
  <c r="A977" i="2"/>
  <c r="A978" i="2"/>
  <c r="A979" i="2"/>
  <c r="A980" i="2"/>
  <c r="A981" i="2"/>
  <c r="A982" i="2"/>
  <c r="A983" i="2"/>
  <c r="A984" i="2"/>
  <c r="A985" i="2"/>
  <c r="A986" i="2"/>
  <c r="A987" i="2"/>
  <c r="A988" i="2"/>
  <c r="A989" i="2"/>
  <c r="A990" i="2"/>
  <c r="A991" i="2"/>
  <c r="A992" i="2"/>
  <c r="A993" i="2"/>
  <c r="A994" i="2"/>
  <c r="A995" i="2"/>
  <c r="A996" i="2"/>
  <c r="A997" i="2"/>
  <c r="A998" i="2"/>
  <c r="A999" i="2"/>
  <c r="A1000" i="2"/>
  <c r="A1001" i="2"/>
  <c r="A1005" i="2" l="1"/>
  <c r="A1004" i="2"/>
  <c r="A1003" i="2"/>
  <c r="A1002" i="2"/>
  <c r="A18" i="1"/>
  <c r="A6" i="1"/>
  <c r="A22" i="19" l="1"/>
  <c r="A21" i="13"/>
  <c r="C21" i="13" s="1"/>
  <c r="C22" i="19" s="1"/>
  <c r="E22" i="19" s="1"/>
  <c r="A7" i="19"/>
  <c r="A8" i="13"/>
  <c r="C8" i="13" s="1"/>
  <c r="A19" i="1"/>
  <c r="A8" i="1"/>
  <c r="C10" i="18" l="1"/>
  <c r="C22" i="18" s="1"/>
  <c r="A9" i="1"/>
  <c r="A9" i="19"/>
  <c r="A10" i="13"/>
  <c r="C10" i="13" s="1"/>
  <c r="C9" i="19" s="1"/>
  <c r="E9" i="19" s="1"/>
  <c r="C7" i="19"/>
  <c r="E7" i="19" s="1"/>
  <c r="A20" i="1"/>
  <c r="A23" i="19"/>
  <c r="A22" i="13"/>
  <c r="C22" i="13" s="1"/>
  <c r="C23" i="19" s="1"/>
  <c r="E23" i="19" s="1"/>
  <c r="A22" i="1" l="1"/>
  <c r="A24" i="19"/>
  <c r="A23" i="13"/>
  <c r="C23" i="13" s="1"/>
  <c r="C24" i="19" s="1"/>
  <c r="E24" i="19" s="1"/>
  <c r="A10" i="1"/>
  <c r="A10" i="19"/>
  <c r="A11" i="13"/>
  <c r="C11" i="13" s="1"/>
  <c r="C10" i="19" s="1"/>
  <c r="C48" i="13"/>
  <c r="C6" i="2"/>
  <c r="C12" i="18" l="1"/>
  <c r="A12" i="1"/>
  <c r="A11" i="19"/>
  <c r="A12" i="13"/>
  <c r="C12" i="13" s="1"/>
  <c r="C11" i="19" s="1"/>
  <c r="E11" i="19" s="1"/>
  <c r="A23" i="1"/>
  <c r="A25" i="13"/>
  <c r="C25" i="13" s="1"/>
  <c r="C26" i="19" s="1"/>
  <c r="E26" i="19" s="1"/>
  <c r="A26" i="19"/>
  <c r="E10" i="19"/>
  <c r="A25" i="1" l="1"/>
  <c r="A27" i="19"/>
  <c r="A26" i="13"/>
  <c r="C26" i="13" s="1"/>
  <c r="C27" i="19" s="1"/>
  <c r="E27" i="19" s="1"/>
  <c r="J8" i="16"/>
  <c r="A13" i="1"/>
  <c r="A13" i="19"/>
  <c r="A14" i="13"/>
  <c r="C14" i="13" s="1"/>
  <c r="C13" i="19" s="1"/>
  <c r="E13" i="19" s="1"/>
  <c r="C59" i="13"/>
  <c r="C22" i="15" s="1"/>
  <c r="J16" i="16" s="1"/>
  <c r="B12" i="2" l="1"/>
  <c r="I10" i="16"/>
  <c r="A29" i="19"/>
  <c r="A28" i="13"/>
  <c r="C28" i="13" s="1"/>
  <c r="C29" i="19" s="1"/>
  <c r="E29" i="19" s="1"/>
  <c r="A15" i="13"/>
  <c r="C15" i="13" s="1"/>
  <c r="C17" i="13" s="1"/>
  <c r="C6" i="18" s="1"/>
  <c r="A14" i="19"/>
  <c r="C60" i="13"/>
  <c r="C23" i="15" s="1"/>
  <c r="I17" i="16" s="1"/>
  <c r="C16" i="18" l="1"/>
  <c r="C62" i="13"/>
  <c r="C37" i="19" s="1"/>
  <c r="E37" i="19" s="1"/>
  <c r="E38" i="19" s="1"/>
  <c r="C14" i="19"/>
  <c r="C18" i="19" s="1"/>
  <c r="C36" i="13"/>
  <c r="C20" i="18" s="1"/>
  <c r="J9" i="16"/>
  <c r="J31" i="16" s="1"/>
  <c r="C24" i="15"/>
  <c r="H5" i="2"/>
  <c r="I11" i="16" l="1"/>
  <c r="H6" i="2"/>
  <c r="H7" i="2" s="1"/>
  <c r="C38" i="19"/>
  <c r="C40" i="19" s="1"/>
  <c r="E14" i="19"/>
  <c r="E18" i="19" s="1"/>
  <c r="E40" i="19" s="1"/>
  <c r="C38" i="13"/>
  <c r="C3" i="15" s="1"/>
  <c r="C25" i="15" s="1"/>
  <c r="I15" i="16"/>
  <c r="C51" i="13" l="1"/>
  <c r="C54" i="13" s="1"/>
  <c r="C30" i="15"/>
  <c r="I14" i="16" s="1"/>
  <c r="I31" i="1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Frederik Westh-Jensen</author>
    <author>Erik Overgaard Nielsen</author>
  </authors>
  <commentList>
    <comment ref="C3" authorId="0" shapeId="0" xr:uid="{00000000-0006-0000-0100-000001000000}">
      <text>
        <r>
          <rPr>
            <b/>
            <sz val="9"/>
            <color indexed="81"/>
            <rFont val="Tahoma"/>
            <family val="2"/>
          </rPr>
          <t>Frederik Westh-Jensen:</t>
        </r>
        <r>
          <rPr>
            <sz val="9"/>
            <color indexed="81"/>
            <rFont val="Tahoma"/>
            <family val="2"/>
          </rPr>
          <t xml:space="preserve">
Click på pilen/dropdown og vælg din stafetby.</t>
        </r>
      </text>
    </comment>
    <comment ref="C4" authorId="1" shapeId="0" xr:uid="{00000000-0006-0000-0100-000002000000}">
      <text>
        <r>
          <rPr>
            <sz val="11"/>
            <color indexed="81"/>
            <rFont val="Tahoma"/>
            <family val="2"/>
          </rPr>
          <t xml:space="preserve">Årstallet skal være et heltal, f.eks. 2018
</t>
        </r>
      </text>
    </comment>
    <comment ref="C8" authorId="0" shapeId="0" xr:uid="{56FA5E66-9E1A-424E-B234-3D9B872F7AA0}">
      <text>
        <r>
          <rPr>
            <sz val="9"/>
            <color indexed="81"/>
            <rFont val="Tahoma"/>
            <family val="2"/>
          </rPr>
          <t>Positiv = indtægt
Negativ = udgift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Overgaard Nielsen</author>
  </authors>
  <commentList>
    <comment ref="A1" authorId="0" shapeId="0" xr:uid="{00000000-0006-0000-0300-000001000000}">
      <text>
        <r>
          <rPr>
            <sz val="12"/>
            <color indexed="81"/>
            <rFont val="Tahoma"/>
            <family val="2"/>
          </rPr>
          <t xml:space="preserve">Regnskabs- og afregningsarket udfyldes og indsendes til  Kræftens Bekæmpelse (KB) senest 60 dage efter stafetten er afholdt. Arket udskrives, dateres og underskrives inden det sendes til KB. Du skal være opretttet på www.frivillig.dk. Her finder du de fleste af de oplysninger du skal bruge så er der et par oplysninger du skal have af din konsulent. </t>
        </r>
      </text>
    </comment>
    <comment ref="C3" authorId="0" shapeId="0" xr:uid="{00000000-0006-0000-0300-000002000000}">
      <text>
        <r>
          <rPr>
            <sz val="11"/>
            <color indexed="81"/>
            <rFont val="Tahoma"/>
            <family val="2"/>
          </rPr>
          <t xml:space="preserve">Resultat lokalt (Resultatet er overført fra regnskabet - Ark 5) Dette er resultatet af den lokale bogføring men ikke stafettens reelle resultat, da ind- og udbetalinger fra Kræftens Bekæmpelse endnu ikke er medregnet. Det reguleres der for i dette afregningsark så du når frem til stafettens reelle resultat.      </t>
        </r>
        <r>
          <rPr>
            <sz val="9"/>
            <color indexed="81"/>
            <rFont val="Tahoma"/>
            <family val="2"/>
          </rPr>
          <t xml:space="preserve">                                           
</t>
        </r>
      </text>
    </comment>
    <comment ref="A6" authorId="0" shapeId="0" xr:uid="{00000000-0006-0000-0300-000003000000}">
      <text>
        <r>
          <rPr>
            <sz val="12"/>
            <color indexed="81"/>
            <rFont val="Tahoma"/>
            <family val="2"/>
          </rPr>
          <t xml:space="preserve">Indbetalt via www.stafetforlivet.dk til KB. Du finder indbetalingerne du har brug for til nedenstående poster på www.frivillig.dk/din stafet/rediger hjemmeside/lister og beskeder. 
</t>
        </r>
      </text>
    </comment>
    <comment ref="A12" authorId="0" shapeId="0" xr:uid="{00000000-0006-0000-0300-000004000000}">
      <text>
        <r>
          <rPr>
            <sz val="12"/>
            <color indexed="81"/>
            <rFont val="Tahoma"/>
            <family val="2"/>
          </rPr>
          <t xml:space="preserve">Disse oplysninger rekvireres af din konsulent i KBs regnskabsafdeling. Du skal altså kontakte din konsulent, hvis konsulenten ikke allerede har sendt dig disse oplysninger. Sponsorindtægterne fra CSR shoppen udgør 50 kr. pr. T-shirt bestilt hos CSR shoppen i forbindelse med stafetten. Beløbet oplyses af CSR shoppen direkte til din stafet.
</t>
        </r>
      </text>
    </comment>
    <comment ref="A20" authorId="0" shapeId="0" xr:uid="{00000000-0006-0000-0300-000005000000}">
      <text>
        <r>
          <rPr>
            <sz val="12"/>
            <color indexed="81"/>
            <rFont val="Tahoma"/>
            <family val="2"/>
          </rPr>
          <t xml:space="preserve">Momsen beregnes automatisk i dit regnskab og udgør forskellen mellem den indgående og den udgående afgift på varer til videresalg (konto 4030 0g 4031)  Kræftens Bekæmpelse afregner moms for Stafetten og momsen fratrækkes derfor stafettens resultat
</t>
        </r>
      </text>
    </comment>
    <comment ref="A28" authorId="0" shapeId="0" xr:uid="{00000000-0006-0000-0300-000006000000}">
      <text>
        <r>
          <rPr>
            <sz val="12"/>
            <color indexed="81"/>
            <rFont val="Tahoma"/>
            <family val="2"/>
          </rPr>
          <t xml:space="preserve">Regulering for rådighedsbeløb. 
Såfremt i vælger at tilbageføre rådighedsbeløbbet eller noget af rådighedsbeløbbet til Kræftens Bekæmpelse tillægges beløbbet her. I det tilfælde skal du under Ark 3 daglig bogføring foretage en postering. På Konto 4020  det rådighedsbeløb du vælger at returnere, og modposten vil være banken(B). Såfremt I vælger at beholde rådighedsbeløbbet som opstart til næste års stafet, får det ingen betydning for dette års afregning med Kræftens Bekæmpelse). 
Husk at I maksimalt må tilbageholde 10000 kr. i rådighedsbeløb til næste år. </t>
        </r>
      </text>
    </comment>
    <comment ref="A37" authorId="0" shapeId="0" xr:uid="{00000000-0006-0000-0300-000007000000}">
      <text>
        <r>
          <rPr>
            <sz val="12"/>
            <color indexed="81"/>
            <rFont val="Tahoma"/>
            <family val="2"/>
          </rPr>
          <t xml:space="preserve">Dato og underskrifter. Kassereren og Formanden underskriver regnskabet til revisionens efterfølgende godkendelse. </t>
        </r>
      </text>
    </comment>
    <comment ref="A38" authorId="0" shapeId="0" xr:uid="{00000000-0006-0000-0300-000008000000}">
      <text>
        <r>
          <rPr>
            <sz val="12"/>
            <color indexed="81"/>
            <rFont val="Tahoma"/>
            <family val="2"/>
          </rPr>
          <t xml:space="preserve">Dato og underskrifter. Kassereren og Formanden underskriver regnskabet til revisionens efterfølgende godkendelse.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Frederik Westh-Jensen</author>
  </authors>
  <commentList>
    <comment ref="C6" authorId="0" shapeId="0" xr:uid="{00000000-0006-0000-0700-000001000000}">
      <text>
        <r>
          <rPr>
            <sz val="9"/>
            <color indexed="81"/>
            <rFont val="Tahoma"/>
            <family val="2"/>
          </rPr>
          <t>Indtægter i alt fra regnskabsarket 
+ indbetalt via frivillig.dk
+ Sponsorater faktureret af KB
+ Sponsorindtægter fra JEF</t>
        </r>
      </text>
    </comment>
    <comment ref="C8" authorId="0" shapeId="0" xr:uid="{00000000-0006-0000-0700-000002000000}">
      <text>
        <r>
          <rPr>
            <sz val="9"/>
            <color indexed="81"/>
            <rFont val="Tahoma"/>
            <family val="2"/>
          </rPr>
          <t xml:space="preserve">Konto 5011 fra det lokale regnskab
+ Sum af donation til holddeltagere (fra afregningsarket)
+ sum af donationer til hold (fra afregningsarket)
</t>
        </r>
      </text>
    </comment>
    <comment ref="C10" authorId="0" shapeId="0" xr:uid="{00000000-0006-0000-0700-000003000000}">
      <text>
        <r>
          <rPr>
            <sz val="9"/>
            <color indexed="81"/>
            <rFont val="Tahoma"/>
            <family val="2"/>
          </rPr>
          <t xml:space="preserve">Konto 5020 fra det lokale regnskab
+ sum af solgte lys (fra afregningsarket)
</t>
        </r>
      </text>
    </comment>
    <comment ref="C12" authorId="0" shapeId="0" xr:uid="{00000000-0006-0000-0700-000004000000}">
      <text>
        <r>
          <rPr>
            <sz val="9"/>
            <color indexed="81"/>
            <rFont val="Tahoma"/>
            <family val="2"/>
          </rPr>
          <t>Konto 5030 + 5040 fra det lokale regnskab
+ Sum af donationer til Stafetten
+ Sponsorater faktureret via Kræftens Bekæmpelse (fra afregningsarket)
+ Sponsorindtægter via Jysk Emblem Fabrik (fra afregningsarket)</t>
        </r>
        <r>
          <rPr>
            <b/>
            <sz val="9"/>
            <color indexed="81"/>
            <rFont val="Tahoma"/>
            <family val="2"/>
          </rPr>
          <t xml:space="preserve"> 
</t>
        </r>
      </text>
    </comment>
    <comment ref="C14" authorId="0" shapeId="0" xr:uid="{00000000-0006-0000-0700-000005000000}">
      <text>
        <r>
          <rPr>
            <sz val="9"/>
            <color indexed="81"/>
            <rFont val="Tahoma"/>
            <family val="2"/>
          </rPr>
          <t>Konto 5010 fra det lokale regnskab
+ sum af deltagergebyr (fra afregningsarket)</t>
        </r>
        <r>
          <rPr>
            <b/>
            <sz val="9"/>
            <color indexed="81"/>
            <rFont val="Tahoma"/>
            <family val="2"/>
          </rPr>
          <t xml:space="preserve">
</t>
        </r>
      </text>
    </comment>
    <comment ref="C16" authorId="0" shapeId="0" xr:uid="{00000000-0006-0000-0700-000006000000}">
      <text>
        <r>
          <rPr>
            <sz val="9"/>
            <color indexed="81"/>
            <rFont val="Tahoma"/>
            <family val="2"/>
          </rPr>
          <t>Konto 5025 + 5060 + 5061 + 5070 + 5120 fra det lokale regnskab</t>
        </r>
      </text>
    </comment>
    <comment ref="C18" authorId="0" shapeId="0" xr:uid="{00000000-0006-0000-0700-000007000000}">
      <text>
        <r>
          <rPr>
            <sz val="9"/>
            <color indexed="81"/>
            <rFont val="Tahoma"/>
            <family val="2"/>
          </rPr>
          <t>Fra afregningsarket i det lokale regnskab:
Sum af solgte lys
+ Sum af donationer til holddeltagere
+ Sum af deltagergebyr
+ Sum af donationer til stafetten
+ Sum af donationer til hold
(Alt sammen udtræk fra frivillig.dk)
Summen af ovenstående udgør, hvor meget stafetten af fundraiset online</t>
        </r>
        <r>
          <rPr>
            <b/>
            <sz val="9"/>
            <color indexed="81"/>
            <rFont val="Tahoma"/>
            <family val="2"/>
          </rPr>
          <t xml:space="preserve">
</t>
        </r>
      </text>
    </comment>
    <comment ref="C20" authorId="0" shapeId="0" xr:uid="{00000000-0006-0000-0700-000008000000}">
      <text>
        <r>
          <rPr>
            <sz val="9"/>
            <color indexed="81"/>
            <rFont val="Tahoma"/>
            <family val="2"/>
          </rPr>
          <t>Lokale udgifter i alt (fra statistiskarket)</t>
        </r>
      </text>
    </comment>
  </commentList>
</comments>
</file>

<file path=xl/sharedStrings.xml><?xml version="1.0" encoding="utf-8"?>
<sst xmlns="http://schemas.openxmlformats.org/spreadsheetml/2006/main" count="292" uniqueCount="203">
  <si>
    <t>KONTOPLAN</t>
  </si>
  <si>
    <t>Kasse</t>
  </si>
  <si>
    <t>Bank</t>
  </si>
  <si>
    <t>Indtægter</t>
  </si>
  <si>
    <t>Udgifter</t>
  </si>
  <si>
    <t>Aktiver</t>
  </si>
  <si>
    <t>Passiver</t>
  </si>
  <si>
    <t>Dato</t>
  </si>
  <si>
    <t>Konto</t>
  </si>
  <si>
    <t>Kontobetegnelse</t>
  </si>
  <si>
    <t>Egen tekst</t>
  </si>
  <si>
    <t>Udgifter i alt</t>
  </si>
  <si>
    <t>Indtægter i alt</t>
  </si>
  <si>
    <t>Over / Underskud</t>
  </si>
  <si>
    <t>Aktiver i alt</t>
  </si>
  <si>
    <t>Passiver i alt</t>
  </si>
  <si>
    <t>Bilag</t>
  </si>
  <si>
    <t>Modpost</t>
  </si>
  <si>
    <t>Over/ underskud</t>
  </si>
  <si>
    <t>Udgående moms af salg</t>
  </si>
  <si>
    <t>Indgående moms af køb</t>
  </si>
  <si>
    <t>Øvrige indtægter</t>
  </si>
  <si>
    <t>Holddonationer</t>
  </si>
  <si>
    <t>Spil og auktioner ( tombola, lotteri, banko m.m.)</t>
  </si>
  <si>
    <t>Køb af varer til videresalg med moms</t>
  </si>
  <si>
    <t>Øvrige udgifter</t>
  </si>
  <si>
    <t xml:space="preserve">Kasse / Bank </t>
  </si>
  <si>
    <t>Rådighedsbeløb</t>
  </si>
  <si>
    <t>Generelle donationer, gaver og tilskud m.m.</t>
  </si>
  <si>
    <t>Indbetalt/udbetalt via Kræftens Bekæmpelse:</t>
  </si>
  <si>
    <t>Indbetalt via www.stafetforlivet.dk til KB</t>
  </si>
  <si>
    <t>Sum af solgte lys (udtræk fra frivillig.dk)</t>
  </si>
  <si>
    <t>+</t>
  </si>
  <si>
    <t>Sum af donationer til holddeltagere (udtræk fra frivillig.dk)</t>
  </si>
  <si>
    <t>Sum af donationer til hold (udtræk fra frivillig.dk)</t>
  </si>
  <si>
    <t>Øvrige ind- og udbetalinger KB</t>
  </si>
  <si>
    <t>-</t>
  </si>
  <si>
    <t>I alt netto indbetalt til stafetten via KB</t>
  </si>
  <si>
    <t>Udgående moms af salg (regnskabsskabelon)</t>
  </si>
  <si>
    <t>Indgående moms af køb (regnskabsskabelon)</t>
  </si>
  <si>
    <t>Stafettens overskud i alt</t>
  </si>
  <si>
    <t>Holdgebyr</t>
  </si>
  <si>
    <t xml:space="preserve">Indsat </t>
  </si>
  <si>
    <t>Hævet</t>
  </si>
  <si>
    <t>Sum af donationer til stafetten (udtræk fra frivillig.dk)</t>
  </si>
  <si>
    <t>Sponsorater faktureret af Kræftens Bekæmpelse (Info. via Konsulenterne)</t>
  </si>
  <si>
    <t>Fakturaer betalt af Kræftens Bekæmpelse (info. via Konsulenterne)</t>
  </si>
  <si>
    <t>Udbetalt B-honorar (Info. via Konsulenterne)</t>
  </si>
  <si>
    <t>Resultatopgørelse</t>
  </si>
  <si>
    <t>Balance</t>
  </si>
  <si>
    <t>Præmieafgift</t>
  </si>
  <si>
    <t>DAGLIG BOGFØRING</t>
  </si>
  <si>
    <t>Regnskabsår:</t>
  </si>
  <si>
    <t>Stafetby:</t>
  </si>
  <si>
    <t>Saldo i bank</t>
  </si>
  <si>
    <t>Overskud i alt</t>
  </si>
  <si>
    <t>Mellemregningskonto</t>
  </si>
  <si>
    <t>Dato og underskrift kasserer:</t>
  </si>
  <si>
    <t>Dato og underskrift formand:</t>
  </si>
  <si>
    <t>Moms som afregnes af Kræftens bekæmpelse</t>
  </si>
  <si>
    <t>Sum af deltagergebyr (udtræk fra frivillig.dk)</t>
  </si>
  <si>
    <t>Moms til afregning med Skat</t>
  </si>
  <si>
    <t xml:space="preserve">Stafettens moms som afregnes af Kræftens Bekæmpelse </t>
  </si>
  <si>
    <t>beløb overført fra det lokale regnskab:</t>
  </si>
  <si>
    <t>Stafettens afregning med Kræftens Bekæmpelse:</t>
  </si>
  <si>
    <t>Salg af varer med moms</t>
  </si>
  <si>
    <t>Salg af mad og drikke med moms</t>
  </si>
  <si>
    <t>Salg af lys</t>
  </si>
  <si>
    <t>Fighter indtægter</t>
  </si>
  <si>
    <t>Renteindtægter</t>
  </si>
  <si>
    <t>Holdudgifter</t>
  </si>
  <si>
    <t>Køb af lys</t>
  </si>
  <si>
    <t>Fighter udgifter</t>
  </si>
  <si>
    <t>Udgifter til Spil og Auktioner</t>
  </si>
  <si>
    <t>Sponsorudgifter</t>
  </si>
  <si>
    <t>Køb af mad og drikke til videresalg med moms</t>
  </si>
  <si>
    <t>Udgifter til Logistik</t>
  </si>
  <si>
    <t>PR udgifter</t>
  </si>
  <si>
    <t>Udgifter til Oplysning</t>
  </si>
  <si>
    <t>Flere end 1000 posteringer kræver flere justeringer til arket. Kontakt konsulent fra Kræftens Bekæmpelses Frivillig Indsats.</t>
  </si>
  <si>
    <t>Resultat lokalt ( resultat fra regnskabsskabelon - Ark 3)</t>
  </si>
  <si>
    <t>Noter</t>
  </si>
  <si>
    <r>
      <t xml:space="preserve">Udgående moms af salg </t>
    </r>
    <r>
      <rPr>
        <sz val="8"/>
        <rFont val="Arial"/>
        <family val="2"/>
      </rPr>
      <t>( moms af konto 5060+5061, afregnes af KB)</t>
    </r>
  </si>
  <si>
    <r>
      <t xml:space="preserve">Indgående moms af køb </t>
    </r>
    <r>
      <rPr>
        <sz val="8"/>
        <rFont val="Arial"/>
        <family val="2"/>
      </rPr>
      <t>( moms af konto 6060+6061, afregnes af KB)</t>
    </r>
  </si>
  <si>
    <t>Kladdenr.</t>
  </si>
  <si>
    <t>Kontonr.</t>
  </si>
  <si>
    <t>Formål</t>
  </si>
  <si>
    <t>Projekt</t>
  </si>
  <si>
    <t>Post.dato</t>
  </si>
  <si>
    <t>Bilagsnr.</t>
  </si>
  <si>
    <t>Tekst</t>
  </si>
  <si>
    <t>Debet</t>
  </si>
  <si>
    <t>Kredit</t>
  </si>
  <si>
    <t>FDK</t>
  </si>
  <si>
    <t>#Bevar</t>
  </si>
  <si>
    <t>F</t>
  </si>
  <si>
    <t>Godkendt af:</t>
  </si>
  <si>
    <t>Dato:</t>
  </si>
  <si>
    <t>00109415</t>
  </si>
  <si>
    <t>05008310</t>
  </si>
  <si>
    <t>05008320</t>
  </si>
  <si>
    <t>Billund</t>
  </si>
  <si>
    <t>01607601</t>
  </si>
  <si>
    <t>Dragør</t>
  </si>
  <si>
    <t>Frederikssund</t>
  </si>
  <si>
    <t>Haderslev</t>
  </si>
  <si>
    <t>Herning</t>
  </si>
  <si>
    <t>Horsens</t>
  </si>
  <si>
    <t>Odder</t>
  </si>
  <si>
    <t>Helsingør</t>
  </si>
  <si>
    <t>Vordingborg</t>
  </si>
  <si>
    <t>Roskilde</t>
  </si>
  <si>
    <t>Hvidovre</t>
  </si>
  <si>
    <t>Thisted</t>
  </si>
  <si>
    <t>Hjørring</t>
  </si>
  <si>
    <t>Vejle</t>
  </si>
  <si>
    <t>Sorø</t>
  </si>
  <si>
    <t>Hadsten</t>
  </si>
  <si>
    <t>Skærbæk</t>
  </si>
  <si>
    <t>Kolding</t>
  </si>
  <si>
    <t>Ringsted</t>
  </si>
  <si>
    <t>Aabenraa</t>
  </si>
  <si>
    <t>Projektnummer</t>
  </si>
  <si>
    <t>Stafetnavn</t>
  </si>
  <si>
    <t>01607603</t>
  </si>
  <si>
    <t>Fredericia</t>
  </si>
  <si>
    <t>Randers</t>
  </si>
  <si>
    <t>Frederikshavn</t>
  </si>
  <si>
    <t>Næstved</t>
  </si>
  <si>
    <t>Gribskov</t>
  </si>
  <si>
    <t>Vejen</t>
  </si>
  <si>
    <t>Odense</t>
  </si>
  <si>
    <t>Skive</t>
  </si>
  <si>
    <t>Bjerringbro</t>
  </si>
  <si>
    <t>Esbjerg</t>
  </si>
  <si>
    <t>Nykøbing Falster</t>
  </si>
  <si>
    <t>Projektnumre i Maconomy</t>
  </si>
  <si>
    <t>KLADDE:FORMAT</t>
  </si>
  <si>
    <t xml:space="preserve">Type </t>
  </si>
  <si>
    <t>KASSEKLADDEPOST:FORMAT</t>
  </si>
  <si>
    <t>KLADDE</t>
  </si>
  <si>
    <t>KASSEKLADDEPOST</t>
  </si>
  <si>
    <t>Nibe</t>
  </si>
  <si>
    <t>Brønderslev</t>
  </si>
  <si>
    <t>Ribe</t>
  </si>
  <si>
    <t>Tårnby</t>
  </si>
  <si>
    <t>Saldo i kassen</t>
  </si>
  <si>
    <t>Godkendte investeringer fra udviklingskontoen</t>
  </si>
  <si>
    <t>01607602</t>
  </si>
  <si>
    <t>Dronninglund</t>
  </si>
  <si>
    <t>Kalundborg</t>
  </si>
  <si>
    <t>Møn</t>
  </si>
  <si>
    <t>Lemvig</t>
  </si>
  <si>
    <t>Sponsorindtægter fra Jydsk Emblem Fabrik (50 kr. minus moms =40 kr. pr. T-shirt)</t>
  </si>
  <si>
    <t>Viborg</t>
  </si>
  <si>
    <t>Total Revenue before expenses</t>
  </si>
  <si>
    <t>Team/Individual fundraising</t>
  </si>
  <si>
    <t>Luminiaria</t>
  </si>
  <si>
    <t>Sponsorship</t>
  </si>
  <si>
    <t>Registration</t>
  </si>
  <si>
    <t>Other</t>
  </si>
  <si>
    <t>How much raised online</t>
  </si>
  <si>
    <t>Event expenses</t>
  </si>
  <si>
    <t>*Se kommentarfelter på talcellerne for hjælp.</t>
  </si>
  <si>
    <t>Sponsorater faktureret af Kræftens Bekæmpelse</t>
  </si>
  <si>
    <t>Sponsorindtægter fra Jydsk Emblem Fabrik</t>
  </si>
  <si>
    <t>Fakturaer betalt af Kræftens Bekæmpelse</t>
  </si>
  <si>
    <t xml:space="preserve">Momsafregning </t>
  </si>
  <si>
    <t>Samlet overskud af stafetten</t>
  </si>
  <si>
    <t>Hedensted</t>
  </si>
  <si>
    <t>Høje-Taastrup</t>
  </si>
  <si>
    <t>Rente og Adm. Udgifter</t>
  </si>
  <si>
    <t>Låsby</t>
  </si>
  <si>
    <t>Antal lys</t>
  </si>
  <si>
    <t>Frivillig udgifter</t>
  </si>
  <si>
    <t xml:space="preserve">Underholdning og aktiviteter </t>
  </si>
  <si>
    <t>(B-honorar skal udbetales via KB)</t>
  </si>
  <si>
    <t>Ishøj</t>
  </si>
  <si>
    <t>Saldo k+b</t>
  </si>
  <si>
    <t>Note 1 - Moms</t>
  </si>
  <si>
    <t>Bov Sønderjylland</t>
  </si>
  <si>
    <t>Rebild</t>
  </si>
  <si>
    <t>Kørselsudgifter for Stafet For Livet (info. via Konsulenterne)</t>
  </si>
  <si>
    <t>Bornholm</t>
  </si>
  <si>
    <t>Evt. regulering for tilbagebetaling af rådighedsbeløb (konto 4020)</t>
  </si>
  <si>
    <t>Godkendte investeringer fra udviklingskontoen (konto 2500)</t>
  </si>
  <si>
    <t>Gråsten</t>
  </si>
  <si>
    <t>Silkeborg</t>
  </si>
  <si>
    <t>Mariagerfjord</t>
  </si>
  <si>
    <t>Vesthimmerland</t>
  </si>
  <si>
    <t>Jammerbugt</t>
  </si>
  <si>
    <t>Stenvad Mosebrug</t>
  </si>
  <si>
    <t>Overføres til Kræftens Bekæmpelse (+) / fra Kræftens Bekæmpelse ( - )</t>
  </si>
  <si>
    <t>Hillerød</t>
  </si>
  <si>
    <t>Haslev-Faxe</t>
  </si>
  <si>
    <t>Greve Solrød</t>
  </si>
  <si>
    <t>Egenkapital</t>
  </si>
  <si>
    <t>Med ændringer til bogføringsloven opfordrer vi jer til at opbevare regnskabsmateriale
digitalt. Opload regnskab og bilag m.m. under "gruppens dokumenter" på frivillig.dk</t>
  </si>
  <si>
    <t>Når regnskab endligt er godkendt af Alice Háfjall Balle overføres resultatet til Kræftens Bekæmpelses  konto i Danske Bank, 
Reg.nr. 3001 - kontonr. 0000728020. Angiv venlist navnet på stafetby.</t>
  </si>
  <si>
    <t>Gruppe</t>
  </si>
  <si>
    <t>Saldo på valgt filter</t>
  </si>
  <si>
    <t>Afregning, regnskab og originalbilag sendes enten fysisk eller til Kræftens Bekæmpelse Att.: Patientstøtte &amp; Frivillig Indsats, Strandboulevarden 49, 2100 Kbh Ø., snarest muligt, dog senest 60 dage efter afholdt stafet.</t>
  </si>
  <si>
    <t>Billund Genbrugs Møbelsalg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</si>
</sst>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Red]0"/>
    <numFmt numFmtId="166" formatCode="_(* #,##0.00_);_(* \(#,##0.00\);_(* &quot;-&quot;??_);_(@_)"/>
    <numFmt numFmtId="167" formatCode="#,##0.00_ ;[Red]\-#,##0.00\ "/>
    <numFmt numFmtId="168" formatCode="_-* #,##0.00\ _k_r_._-;\-* #,##0.00\ _k_r_._-;_-* &quot;-&quot;??\ _k_r_._-;_-@_-"/>
  </numFmts>
  <fonts count="29" x14ac:knownFonts="1">
    <font>
      <sz val="10"/>
      <name val="Arial"/>
    </font>
    <font>
      <sz val="11"/>
      <color theme="1"/>
      <name val="Calibri"/>
      <family val="2"/>
      <scheme val="minor"/>
    </font>
    <font>
      <sz val="8"/>
      <name val="Arial"/>
      <family val="2"/>
    </font>
    <font>
      <b/>
      <sz val="10"/>
      <name val="Arial"/>
      <family val="2"/>
    </font>
    <font>
      <sz val="12"/>
      <name val="Arial"/>
      <family val="2"/>
    </font>
    <font>
      <sz val="12"/>
      <name val="Arial"/>
      <family val="2"/>
    </font>
    <font>
      <b/>
      <sz val="14"/>
      <name val="Arial"/>
      <family val="2"/>
    </font>
    <font>
      <b/>
      <sz val="14"/>
      <name val="Arial"/>
      <family val="2"/>
    </font>
    <font>
      <sz val="14"/>
      <name val="Arial"/>
      <family val="2"/>
    </font>
    <font>
      <b/>
      <sz val="10"/>
      <name val="Arial"/>
      <family val="2"/>
    </font>
    <font>
      <sz val="10"/>
      <name val="Arial"/>
      <family val="2"/>
    </font>
    <font>
      <b/>
      <sz val="12"/>
      <name val="Arial"/>
      <family val="2"/>
    </font>
    <font>
      <i/>
      <sz val="10"/>
      <name val="Arial"/>
      <family val="2"/>
    </font>
    <font>
      <sz val="10"/>
      <name val="Arial"/>
      <family val="2"/>
    </font>
    <font>
      <b/>
      <sz val="12"/>
      <color theme="1"/>
      <name val="Arial"/>
      <family val="2"/>
    </font>
    <font>
      <sz val="12"/>
      <color theme="1"/>
      <name val="Arial"/>
      <family val="2"/>
    </font>
    <font>
      <b/>
      <i/>
      <sz val="12"/>
      <color theme="1"/>
      <name val="Arial"/>
      <family val="2"/>
    </font>
    <font>
      <sz val="9"/>
      <color indexed="81"/>
      <name val="Tahoma"/>
      <family val="2"/>
    </font>
    <font>
      <sz val="11"/>
      <color indexed="81"/>
      <name val="Tahoma"/>
      <family val="2"/>
    </font>
    <font>
      <sz val="11"/>
      <color theme="1"/>
      <name val="Arial"/>
      <family val="2"/>
    </font>
    <font>
      <sz val="12"/>
      <color indexed="81"/>
      <name val="Tahoma"/>
      <family val="2"/>
    </font>
    <font>
      <i/>
      <sz val="11"/>
      <color theme="1"/>
      <name val="Arial"/>
      <family val="2"/>
    </font>
    <font>
      <b/>
      <sz val="16"/>
      <name val="Arial"/>
      <family val="2"/>
    </font>
    <font>
      <sz val="10"/>
      <color indexed="8"/>
      <name val="Arial"/>
      <family val="2"/>
    </font>
    <font>
      <b/>
      <sz val="9"/>
      <color indexed="81"/>
      <name val="Tahoma"/>
      <family val="2"/>
    </font>
    <font>
      <sz val="11"/>
      <name val="Arial"/>
      <family val="2"/>
    </font>
    <font>
      <b/>
      <sz val="18"/>
      <name val="Arial"/>
      <family val="2"/>
    </font>
    <font>
      <sz val="12"/>
      <color theme="0" tint="-0.34998626667073579"/>
      <name val="Arial"/>
      <family val="2"/>
    </font>
    <font>
      <b/>
      <sz val="14"/>
      <color theme="0" tint="-0.34998626667073579"/>
      <name val="Arial"/>
      <family val="2"/>
    </font>
  </fonts>
  <fills count="8">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indexed="22"/>
        <bgColor indexed="64"/>
      </patternFill>
    </fill>
  </fills>
  <borders count="25">
    <border>
      <left/>
      <right/>
      <top/>
      <bottom/>
      <diagonal/>
    </border>
    <border>
      <left/>
      <right/>
      <top style="thin">
        <color indexed="64"/>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s>
  <cellStyleXfs count="7">
    <xf numFmtId="0" fontId="0" fillId="0" borderId="0"/>
    <xf numFmtId="164" fontId="13" fillId="0" borderId="0" applyFont="0" applyFill="0" applyBorder="0" applyAlignment="0" applyProtection="0"/>
    <xf numFmtId="0" fontId="1" fillId="0" borderId="0"/>
    <xf numFmtId="164" fontId="1" fillId="0" borderId="0" applyFont="0" applyFill="0" applyBorder="0" applyAlignment="0" applyProtection="0"/>
    <xf numFmtId="166" fontId="10" fillId="0" borderId="0" applyFont="0" applyFill="0" applyBorder="0" applyAlignment="0" applyProtection="0"/>
    <xf numFmtId="0" fontId="10" fillId="0" borderId="0"/>
    <xf numFmtId="164" fontId="10" fillId="0" borderId="0" applyFont="0" applyFill="0" applyBorder="0" applyAlignment="0" applyProtection="0"/>
  </cellStyleXfs>
  <cellXfs count="180">
    <xf numFmtId="0" fontId="0" fillId="0" borderId="0" xfId="0"/>
    <xf numFmtId="0" fontId="3" fillId="0" borderId="0" xfId="0" applyFont="1"/>
    <xf numFmtId="0" fontId="4" fillId="0" borderId="0" xfId="0" applyFont="1"/>
    <xf numFmtId="0" fontId="4" fillId="0" borderId="0" xfId="0" applyFont="1" applyAlignment="1">
      <alignment horizontal="center"/>
    </xf>
    <xf numFmtId="0" fontId="5" fillId="0" borderId="0" xfId="0" applyFont="1"/>
    <xf numFmtId="0" fontId="5" fillId="0" borderId="0" xfId="0" applyFont="1" applyAlignment="1">
      <alignment horizontal="left"/>
    </xf>
    <xf numFmtId="0" fontId="5" fillId="0" borderId="0" xfId="0" applyFont="1" applyAlignment="1">
      <alignment horizontal="left" indent="8"/>
    </xf>
    <xf numFmtId="0" fontId="5" fillId="0" borderId="0" xfId="0" applyFont="1" applyAlignment="1">
      <alignment horizontal="left" indent="4"/>
    </xf>
    <xf numFmtId="0" fontId="6" fillId="0" borderId="0" xfId="0" applyFont="1" applyAlignment="1">
      <alignment horizontal="center"/>
    </xf>
    <xf numFmtId="0" fontId="6" fillId="0" borderId="0" xfId="0" applyFont="1"/>
    <xf numFmtId="0" fontId="7" fillId="0" borderId="0" xfId="0" applyFont="1" applyAlignment="1">
      <alignment horizontal="left"/>
    </xf>
    <xf numFmtId="0" fontId="8" fillId="0" borderId="0" xfId="0" applyFont="1"/>
    <xf numFmtId="4" fontId="0" fillId="0" borderId="0" xfId="0" applyNumberFormat="1"/>
    <xf numFmtId="0" fontId="6" fillId="0" borderId="0" xfId="0" quotePrefix="1" applyFont="1" applyAlignment="1">
      <alignment horizontal="center"/>
    </xf>
    <xf numFmtId="0" fontId="7" fillId="0" borderId="0" xfId="0" applyFont="1"/>
    <xf numFmtId="1" fontId="7" fillId="0" borderId="0" xfId="0" applyNumberFormat="1" applyFont="1" applyAlignment="1">
      <alignment horizontal="left"/>
    </xf>
    <xf numFmtId="1" fontId="6" fillId="0" borderId="0" xfId="0" quotePrefix="1" applyNumberFormat="1" applyFont="1" applyAlignment="1">
      <alignment horizontal="center"/>
    </xf>
    <xf numFmtId="1" fontId="4" fillId="0" borderId="0" xfId="0" applyNumberFormat="1" applyFont="1" applyAlignment="1">
      <alignment horizontal="center"/>
    </xf>
    <xf numFmtId="1" fontId="6" fillId="0" borderId="0" xfId="0" applyNumberFormat="1" applyFont="1" applyAlignment="1">
      <alignment horizontal="center"/>
    </xf>
    <xf numFmtId="3" fontId="6" fillId="0" borderId="0" xfId="0" applyNumberFormat="1" applyFont="1" applyAlignment="1">
      <alignment horizontal="right"/>
    </xf>
    <xf numFmtId="3" fontId="4" fillId="0" borderId="0" xfId="0" applyNumberFormat="1" applyFont="1" applyAlignment="1">
      <alignment horizontal="right"/>
    </xf>
    <xf numFmtId="3" fontId="0" fillId="0" borderId="0" xfId="0" applyNumberFormat="1" applyAlignment="1">
      <alignment horizontal="center"/>
    </xf>
    <xf numFmtId="0" fontId="12" fillId="0" borderId="0" xfId="0" applyFont="1" applyAlignment="1">
      <alignment horizontal="right"/>
    </xf>
    <xf numFmtId="3" fontId="12" fillId="0" borderId="0" xfId="0" applyNumberFormat="1" applyFont="1" applyAlignment="1">
      <alignment horizontal="right"/>
    </xf>
    <xf numFmtId="0" fontId="3" fillId="0" borderId="0" xfId="0" applyFont="1" applyAlignment="1">
      <alignment horizontal="left"/>
    </xf>
    <xf numFmtId="3" fontId="3" fillId="2" borderId="3" xfId="0" applyNumberFormat="1" applyFont="1" applyFill="1" applyBorder="1"/>
    <xf numFmtId="0" fontId="3" fillId="2" borderId="3" xfId="0" applyFont="1" applyFill="1" applyBorder="1"/>
    <xf numFmtId="4" fontId="3" fillId="2" borderId="3" xfId="0" applyNumberFormat="1" applyFont="1" applyFill="1" applyBorder="1"/>
    <xf numFmtId="14" fontId="0" fillId="0" borderId="0" xfId="0" applyNumberFormat="1" applyProtection="1">
      <protection locked="0"/>
    </xf>
    <xf numFmtId="1" fontId="0" fillId="0" borderId="0" xfId="0" applyNumberFormat="1" applyAlignment="1" applyProtection="1">
      <alignment horizontal="center"/>
      <protection locked="0"/>
    </xf>
    <xf numFmtId="0" fontId="0" fillId="0" borderId="0" xfId="0" applyProtection="1">
      <protection locked="0"/>
    </xf>
    <xf numFmtId="4" fontId="0" fillId="0" borderId="0" xfId="0" applyNumberFormat="1" applyProtection="1">
      <protection locked="0"/>
    </xf>
    <xf numFmtId="0" fontId="0" fillId="0" borderId="0" xfId="0" applyAlignment="1" applyProtection="1">
      <alignment horizontal="center"/>
      <protection locked="0"/>
    </xf>
    <xf numFmtId="165" fontId="8" fillId="0" borderId="0" xfId="0" applyNumberFormat="1" applyFont="1" applyAlignment="1" applyProtection="1">
      <alignment horizontal="center"/>
      <protection locked="0"/>
    </xf>
    <xf numFmtId="0" fontId="4" fillId="0" borderId="0" xfId="0" applyFont="1" applyAlignment="1">
      <alignment horizontal="left"/>
    </xf>
    <xf numFmtId="14" fontId="10" fillId="0" borderId="0" xfId="0" applyNumberFormat="1" applyFont="1" applyProtection="1">
      <protection locked="0"/>
    </xf>
    <xf numFmtId="0" fontId="10" fillId="0" borderId="0" xfId="0" applyFont="1" applyAlignment="1" applyProtection="1">
      <alignment horizontal="center"/>
      <protection locked="0"/>
    </xf>
    <xf numFmtId="0" fontId="11" fillId="0" borderId="0" xfId="0" applyFont="1"/>
    <xf numFmtId="0" fontId="10" fillId="0" borderId="0" xfId="0" applyFont="1" applyProtection="1">
      <protection locked="0"/>
    </xf>
    <xf numFmtId="0" fontId="14" fillId="0" borderId="5" xfId="0" applyFont="1" applyBorder="1" applyAlignment="1">
      <alignment horizontal="center" vertical="center"/>
    </xf>
    <xf numFmtId="0" fontId="14" fillId="0" borderId="6" xfId="0" applyFont="1" applyBorder="1" applyAlignment="1">
      <alignment horizontal="center" vertical="center"/>
    </xf>
    <xf numFmtId="164" fontId="15" fillId="0" borderId="7" xfId="1" applyFont="1" applyBorder="1"/>
    <xf numFmtId="0" fontId="15" fillId="0" borderId="0" xfId="0" applyFont="1" applyAlignment="1">
      <alignment vertical="center"/>
    </xf>
    <xf numFmtId="164" fontId="15" fillId="0" borderId="0" xfId="1" applyFont="1"/>
    <xf numFmtId="0" fontId="14" fillId="0" borderId="0" xfId="0" applyFont="1" applyAlignment="1">
      <alignment vertical="center"/>
    </xf>
    <xf numFmtId="164" fontId="14" fillId="0" borderId="8" xfId="1" applyFont="1" applyBorder="1"/>
    <xf numFmtId="0" fontId="16" fillId="0" borderId="0" xfId="0" applyFont="1" applyAlignment="1">
      <alignment vertical="center"/>
    </xf>
    <xf numFmtId="0" fontId="15" fillId="0" borderId="0" xfId="0" applyFont="1"/>
    <xf numFmtId="164" fontId="14" fillId="0" borderId="9" xfId="1" applyFont="1" applyBorder="1"/>
    <xf numFmtId="164" fontId="15" fillId="0" borderId="0" xfId="1" applyFont="1" applyFill="1"/>
    <xf numFmtId="164" fontId="15" fillId="0" borderId="8" xfId="1" applyFont="1" applyFill="1" applyBorder="1"/>
    <xf numFmtId="164" fontId="14" fillId="0" borderId="8" xfId="1" applyFont="1" applyFill="1" applyBorder="1"/>
    <xf numFmtId="1" fontId="10" fillId="0" borderId="0" xfId="0" applyNumberFormat="1" applyFont="1" applyAlignment="1" applyProtection="1">
      <alignment horizontal="center"/>
      <protection locked="0"/>
    </xf>
    <xf numFmtId="0" fontId="14" fillId="0" borderId="0" xfId="0" applyFont="1" applyAlignment="1">
      <alignment wrapText="1"/>
    </xf>
    <xf numFmtId="0" fontId="19" fillId="0" borderId="0" xfId="0" applyFont="1"/>
    <xf numFmtId="0" fontId="14" fillId="0" borderId="5" xfId="0" applyFont="1" applyBorder="1" applyAlignment="1">
      <alignment vertical="center"/>
    </xf>
    <xf numFmtId="0" fontId="14" fillId="0" borderId="6" xfId="0" applyFont="1" applyBorder="1" applyAlignment="1">
      <alignment vertical="center"/>
    </xf>
    <xf numFmtId="164" fontId="14" fillId="0" borderId="7" xfId="1" applyFont="1" applyBorder="1"/>
    <xf numFmtId="0" fontId="14" fillId="0" borderId="5" xfId="0" applyFont="1" applyBorder="1"/>
    <xf numFmtId="0" fontId="14" fillId="0" borderId="6" xfId="0" applyFont="1" applyBorder="1"/>
    <xf numFmtId="0" fontId="19" fillId="0" borderId="0" xfId="0" applyFont="1" applyAlignment="1">
      <alignment vertical="center"/>
    </xf>
    <xf numFmtId="2" fontId="0" fillId="0" borderId="0" xfId="0" applyNumberFormat="1" applyProtection="1">
      <protection locked="0"/>
    </xf>
    <xf numFmtId="164" fontId="15" fillId="0" borderId="0" xfId="1" applyFont="1" applyProtection="1">
      <protection locked="0"/>
    </xf>
    <xf numFmtId="164" fontId="15" fillId="0" borderId="0" xfId="1" applyFont="1" applyBorder="1" applyProtection="1">
      <protection locked="0"/>
    </xf>
    <xf numFmtId="0" fontId="3" fillId="3" borderId="3" xfId="0" applyFont="1" applyFill="1" applyBorder="1"/>
    <xf numFmtId="4" fontId="3" fillId="3" borderId="3" xfId="0" applyNumberFormat="1" applyFont="1" applyFill="1" applyBorder="1"/>
    <xf numFmtId="0" fontId="3" fillId="3" borderId="3" xfId="0" applyFont="1" applyFill="1" applyBorder="1" applyAlignment="1">
      <alignment horizontal="center"/>
    </xf>
    <xf numFmtId="14" fontId="3" fillId="3" borderId="3" xfId="0" applyNumberFormat="1" applyFont="1" applyFill="1" applyBorder="1"/>
    <xf numFmtId="164" fontId="4" fillId="0" borderId="0" xfId="1" applyFont="1" applyAlignment="1">
      <alignment horizontal="right"/>
    </xf>
    <xf numFmtId="164" fontId="11" fillId="0" borderId="1" xfId="1" applyFont="1" applyBorder="1" applyAlignment="1">
      <alignment horizontal="right"/>
    </xf>
    <xf numFmtId="164" fontId="6" fillId="0" borderId="0" xfId="1" applyFont="1" applyAlignment="1">
      <alignment horizontal="right"/>
    </xf>
    <xf numFmtId="164" fontId="4" fillId="0" borderId="8" xfId="1" applyFont="1" applyBorder="1" applyAlignment="1">
      <alignment horizontal="right"/>
    </xf>
    <xf numFmtId="164" fontId="11" fillId="0" borderId="0" xfId="1" applyFont="1" applyBorder="1" applyAlignment="1">
      <alignment horizontal="right"/>
    </xf>
    <xf numFmtId="164" fontId="11" fillId="0" borderId="4" xfId="1" applyFont="1" applyBorder="1" applyAlignment="1">
      <alignment horizontal="right"/>
    </xf>
    <xf numFmtId="164" fontId="4" fillId="0" borderId="0" xfId="1" applyFont="1" applyBorder="1" applyAlignment="1">
      <alignment horizontal="right"/>
    </xf>
    <xf numFmtId="1" fontId="6" fillId="0" borderId="0" xfId="0" applyNumberFormat="1" applyFont="1" applyAlignment="1">
      <alignment horizontal="left"/>
    </xf>
    <xf numFmtId="4" fontId="3" fillId="4" borderId="11" xfId="0" applyNumberFormat="1" applyFont="1" applyFill="1" applyBorder="1"/>
    <xf numFmtId="0" fontId="3" fillId="5" borderId="2" xfId="0" applyFont="1" applyFill="1" applyBorder="1"/>
    <xf numFmtId="164" fontId="15" fillId="0" borderId="0" xfId="1" applyFont="1" applyBorder="1"/>
    <xf numFmtId="0" fontId="21" fillId="0" borderId="0" xfId="0" applyFont="1" applyAlignment="1">
      <alignment vertical="center" wrapText="1"/>
    </xf>
    <xf numFmtId="0" fontId="15" fillId="0" borderId="0" xfId="0" applyFont="1" applyAlignment="1">
      <alignment wrapText="1"/>
    </xf>
    <xf numFmtId="164" fontId="15" fillId="0" borderId="0" xfId="0" applyNumberFormat="1" applyFont="1" applyProtection="1">
      <protection locked="0"/>
    </xf>
    <xf numFmtId="1" fontId="3" fillId="4" borderId="11" xfId="0" applyNumberFormat="1" applyFont="1" applyFill="1" applyBorder="1" applyProtection="1">
      <protection locked="0"/>
    </xf>
    <xf numFmtId="0" fontId="0" fillId="6" borderId="0" xfId="0" applyFill="1"/>
    <xf numFmtId="14" fontId="0" fillId="6" borderId="0" xfId="0" applyNumberFormat="1" applyFill="1" applyProtection="1">
      <protection locked="0"/>
    </xf>
    <xf numFmtId="1" fontId="0" fillId="6" borderId="0" xfId="0" applyNumberFormat="1" applyFill="1" applyAlignment="1" applyProtection="1">
      <alignment horizontal="center"/>
      <protection locked="0"/>
    </xf>
    <xf numFmtId="0" fontId="0" fillId="6" borderId="0" xfId="0" applyFill="1" applyProtection="1">
      <protection locked="0"/>
    </xf>
    <xf numFmtId="4" fontId="0" fillId="6" borderId="0" xfId="0" applyNumberFormat="1" applyFill="1" applyProtection="1">
      <protection locked="0"/>
    </xf>
    <xf numFmtId="0" fontId="0" fillId="6" borderId="0" xfId="0" applyFill="1" applyAlignment="1" applyProtection="1">
      <alignment horizontal="center"/>
      <protection locked="0"/>
    </xf>
    <xf numFmtId="0" fontId="22" fillId="0" borderId="0" xfId="0" applyFont="1"/>
    <xf numFmtId="49" fontId="0" fillId="0" borderId="0" xfId="0" applyNumberFormat="1"/>
    <xf numFmtId="2" fontId="0" fillId="0" borderId="0" xfId="0" applyNumberFormat="1"/>
    <xf numFmtId="0" fontId="0" fillId="7" borderId="0" xfId="0" applyFill="1"/>
    <xf numFmtId="49" fontId="0" fillId="7" borderId="0" xfId="0" applyNumberFormat="1" applyFill="1"/>
    <xf numFmtId="2" fontId="0" fillId="7" borderId="0" xfId="0" applyNumberFormat="1" applyFill="1"/>
    <xf numFmtId="49" fontId="10" fillId="7" borderId="0" xfId="0" applyNumberFormat="1" applyFont="1" applyFill="1"/>
    <xf numFmtId="49" fontId="23" fillId="2" borderId="13" xfId="0" applyNumberFormat="1" applyFont="1" applyFill="1" applyBorder="1"/>
    <xf numFmtId="49" fontId="10" fillId="2" borderId="3" xfId="0" applyNumberFormat="1" applyFont="1" applyFill="1" applyBorder="1"/>
    <xf numFmtId="0" fontId="0" fillId="2" borderId="3" xfId="0" applyFill="1" applyBorder="1"/>
    <xf numFmtId="0" fontId="0" fillId="7" borderId="3" xfId="0" applyFill="1" applyBorder="1"/>
    <xf numFmtId="0" fontId="10" fillId="2" borderId="3" xfId="0" applyFont="1" applyFill="1" applyBorder="1" applyProtection="1">
      <protection locked="0"/>
    </xf>
    <xf numFmtId="167" fontId="0" fillId="2" borderId="3" xfId="4" applyNumberFormat="1" applyFont="1" applyFill="1" applyBorder="1" applyProtection="1">
      <protection locked="0"/>
    </xf>
    <xf numFmtId="0" fontId="10" fillId="7" borderId="0" xfId="0" applyFont="1" applyFill="1"/>
    <xf numFmtId="167" fontId="10" fillId="2" borderId="3" xfId="4" applyNumberFormat="1" applyFont="1" applyFill="1" applyBorder="1" applyProtection="1">
      <protection locked="0"/>
    </xf>
    <xf numFmtId="167" fontId="0" fillId="0" borderId="0" xfId="0" applyNumberFormat="1"/>
    <xf numFmtId="14" fontId="3" fillId="0" borderId="0" xfId="0" applyNumberFormat="1" applyFont="1"/>
    <xf numFmtId="0" fontId="0" fillId="0" borderId="8" xfId="0" applyBorder="1"/>
    <xf numFmtId="49" fontId="23" fillId="2" borderId="3" xfId="0" applyNumberFormat="1" applyFont="1" applyFill="1" applyBorder="1"/>
    <xf numFmtId="3" fontId="3" fillId="0" borderId="0" xfId="0" applyNumberFormat="1" applyFont="1"/>
    <xf numFmtId="1" fontId="3" fillId="0" borderId="0" xfId="0" applyNumberFormat="1" applyFont="1" applyAlignment="1">
      <alignment horizontal="center"/>
    </xf>
    <xf numFmtId="0" fontId="3" fillId="0" borderId="0" xfId="0" applyFont="1" applyAlignment="1">
      <alignment horizontal="center"/>
    </xf>
    <xf numFmtId="0" fontId="3" fillId="5" borderId="10" xfId="0" applyFont="1" applyFill="1" applyBorder="1"/>
    <xf numFmtId="0" fontId="3" fillId="4" borderId="10" xfId="0" applyFont="1" applyFill="1" applyBorder="1" applyProtection="1">
      <protection locked="0"/>
    </xf>
    <xf numFmtId="0" fontId="3" fillId="5" borderId="10" xfId="0" applyFont="1" applyFill="1" applyBorder="1" applyAlignment="1">
      <alignment horizontal="left"/>
    </xf>
    <xf numFmtId="1" fontId="3" fillId="0" borderId="0" xfId="0" applyNumberFormat="1" applyFont="1" applyAlignment="1">
      <alignment horizontal="left"/>
    </xf>
    <xf numFmtId="4" fontId="3" fillId="0" borderId="14" xfId="0" applyNumberFormat="1" applyFont="1" applyBorder="1"/>
    <xf numFmtId="4" fontId="3" fillId="0" borderId="15" xfId="0" applyNumberFormat="1" applyFont="1" applyBorder="1"/>
    <xf numFmtId="4" fontId="3" fillId="0" borderId="7" xfId="0" applyNumberFormat="1" applyFont="1" applyBorder="1"/>
    <xf numFmtId="0" fontId="9" fillId="5" borderId="12" xfId="0" applyFont="1" applyFill="1" applyBorder="1" applyAlignment="1">
      <alignment horizontal="left"/>
    </xf>
    <xf numFmtId="4" fontId="3" fillId="5" borderId="11" xfId="0" applyNumberFormat="1" applyFont="1" applyFill="1" applyBorder="1" applyAlignment="1">
      <alignment horizontal="left"/>
    </xf>
    <xf numFmtId="4" fontId="3" fillId="5" borderId="10" xfId="0" applyNumberFormat="1" applyFont="1" applyFill="1" applyBorder="1" applyAlignment="1">
      <alignment horizontal="left"/>
    </xf>
    <xf numFmtId="0" fontId="3" fillId="5" borderId="0" xfId="0" applyFont="1" applyFill="1" applyAlignment="1">
      <alignment horizontal="left"/>
    </xf>
    <xf numFmtId="164" fontId="14" fillId="0" borderId="7" xfId="1" applyFont="1" applyFill="1" applyBorder="1"/>
    <xf numFmtId="3" fontId="0" fillId="0" borderId="0" xfId="0" applyNumberFormat="1" applyAlignment="1" applyProtection="1">
      <alignment horizontal="center"/>
      <protection locked="0"/>
    </xf>
    <xf numFmtId="3" fontId="0" fillId="6" borderId="0" xfId="0" applyNumberFormat="1" applyFill="1" applyAlignment="1" applyProtection="1">
      <alignment horizontal="center"/>
      <protection locked="0"/>
    </xf>
    <xf numFmtId="0" fontId="10" fillId="0" borderId="0" xfId="0" applyFont="1"/>
    <xf numFmtId="0" fontId="0" fillId="0" borderId="17" xfId="0" applyBorder="1" applyAlignment="1">
      <alignment vertical="top" wrapText="1"/>
    </xf>
    <xf numFmtId="164" fontId="0" fillId="0" borderId="19" xfId="0" applyNumberFormat="1" applyBorder="1"/>
    <xf numFmtId="0" fontId="0" fillId="0" borderId="20" xfId="0" applyBorder="1" applyAlignment="1">
      <alignment vertical="top" wrapText="1"/>
    </xf>
    <xf numFmtId="0" fontId="0" fillId="0" borderId="21" xfId="0" applyBorder="1"/>
    <xf numFmtId="0" fontId="10" fillId="0" borderId="20" xfId="0" applyFont="1" applyBorder="1"/>
    <xf numFmtId="164" fontId="0" fillId="0" borderId="21" xfId="0" applyNumberFormat="1" applyBorder="1"/>
    <xf numFmtId="0" fontId="10" fillId="0" borderId="2" xfId="0" applyFont="1" applyBorder="1"/>
    <xf numFmtId="164" fontId="0" fillId="0" borderId="23" xfId="0" applyNumberFormat="1" applyBorder="1"/>
    <xf numFmtId="0" fontId="0" fillId="0" borderId="18" xfId="0" applyBorder="1" applyAlignment="1">
      <alignment horizontal="center"/>
    </xf>
    <xf numFmtId="0" fontId="0" fillId="0" borderId="16" xfId="0" applyBorder="1" applyAlignment="1">
      <alignment horizontal="center"/>
    </xf>
    <xf numFmtId="0" fontId="0" fillId="0" borderId="22" xfId="0" applyBorder="1" applyAlignment="1">
      <alignment horizontal="center"/>
    </xf>
    <xf numFmtId="0" fontId="0" fillId="0" borderId="20" xfId="0" applyBorder="1" applyAlignment="1">
      <alignment vertical="top"/>
    </xf>
    <xf numFmtId="0" fontId="0" fillId="0" borderId="0" xfId="0" applyAlignment="1">
      <alignment vertical="top"/>
    </xf>
    <xf numFmtId="0" fontId="25" fillId="0" borderId="0" xfId="0" applyFont="1"/>
    <xf numFmtId="0" fontId="10" fillId="0" borderId="0" xfId="5"/>
    <xf numFmtId="0" fontId="26" fillId="0" borderId="0" xfId="5" applyFont="1"/>
    <xf numFmtId="0" fontId="6" fillId="0" borderId="0" xfId="5" quotePrefix="1" applyFont="1" applyAlignment="1">
      <alignment horizontal="center"/>
    </xf>
    <xf numFmtId="0" fontId="6" fillId="0" borderId="0" xfId="5" applyFont="1"/>
    <xf numFmtId="0" fontId="3" fillId="0" borderId="8" xfId="5" applyFont="1" applyBorder="1" applyAlignment="1">
      <alignment horizontal="center" wrapText="1"/>
    </xf>
    <xf numFmtId="0" fontId="3" fillId="0" borderId="0" xfId="5" applyFont="1" applyAlignment="1">
      <alignment horizontal="center" wrapText="1"/>
    </xf>
    <xf numFmtId="0" fontId="4" fillId="0" borderId="0" xfId="5" applyFont="1" applyAlignment="1">
      <alignment horizontal="center"/>
    </xf>
    <xf numFmtId="0" fontId="4" fillId="0" borderId="0" xfId="5" applyFont="1" applyAlignment="1">
      <alignment horizontal="left"/>
    </xf>
    <xf numFmtId="3" fontId="10" fillId="0" borderId="0" xfId="5" applyNumberFormat="1"/>
    <xf numFmtId="0" fontId="15" fillId="0" borderId="0" xfId="5" applyFont="1" applyAlignment="1">
      <alignment vertical="center"/>
    </xf>
    <xf numFmtId="0" fontId="15" fillId="0" borderId="0" xfId="5" applyFont="1" applyAlignment="1">
      <alignment vertical="center" wrapText="1"/>
    </xf>
    <xf numFmtId="4" fontId="0" fillId="0" borderId="0" xfId="6" applyNumberFormat="1" applyFont="1"/>
    <xf numFmtId="0" fontId="11" fillId="0" borderId="0" xfId="5" applyFont="1" applyAlignment="1">
      <alignment horizontal="center"/>
    </xf>
    <xf numFmtId="0" fontId="11" fillId="0" borderId="0" xfId="5" applyFont="1" applyAlignment="1">
      <alignment horizontal="left"/>
    </xf>
    <xf numFmtId="0" fontId="3" fillId="0" borderId="0" xfId="5" applyFont="1"/>
    <xf numFmtId="3" fontId="3" fillId="0" borderId="9" xfId="6" applyNumberFormat="1" applyFont="1" applyBorder="1"/>
    <xf numFmtId="0" fontId="4" fillId="0" borderId="0" xfId="5" applyFont="1" applyAlignment="1">
      <alignment horizontal="left" indent="8"/>
    </xf>
    <xf numFmtId="0" fontId="4" fillId="0" borderId="0" xfId="5" applyFont="1"/>
    <xf numFmtId="1" fontId="4" fillId="0" borderId="0" xfId="5" applyNumberFormat="1" applyFont="1" applyAlignment="1">
      <alignment horizontal="center"/>
    </xf>
    <xf numFmtId="0" fontId="11" fillId="0" borderId="0" xfId="5" applyFont="1"/>
    <xf numFmtId="3" fontId="3" fillId="0" borderId="24" xfId="6" applyNumberFormat="1" applyFont="1" applyBorder="1"/>
    <xf numFmtId="0" fontId="6" fillId="0" borderId="0" xfId="5" applyFont="1" applyAlignment="1">
      <alignment horizontal="center"/>
    </xf>
    <xf numFmtId="168" fontId="0" fillId="0" borderId="0" xfId="0" applyNumberFormat="1"/>
    <xf numFmtId="1" fontId="4" fillId="0" borderId="0" xfId="0" applyNumberFormat="1" applyFont="1" applyAlignment="1">
      <alignment horizontal="left"/>
    </xf>
    <xf numFmtId="0" fontId="10" fillId="0" borderId="0" xfId="0" applyFont="1" applyAlignment="1">
      <alignment horizontal="center"/>
    </xf>
    <xf numFmtId="3" fontId="0" fillId="0" borderId="0" xfId="6" applyNumberFormat="1" applyFont="1" applyFill="1"/>
    <xf numFmtId="3" fontId="3" fillId="0" borderId="8" xfId="6" applyNumberFormat="1" applyFont="1" applyFill="1" applyBorder="1" applyAlignment="1">
      <alignment horizontal="center"/>
    </xf>
    <xf numFmtId="3" fontId="3" fillId="0" borderId="0" xfId="6" applyNumberFormat="1" applyFont="1" applyFill="1"/>
    <xf numFmtId="3" fontId="3" fillId="0" borderId="9" xfId="6" applyNumberFormat="1" applyFont="1" applyFill="1" applyBorder="1"/>
    <xf numFmtId="3" fontId="3" fillId="0" borderId="24" xfId="6" applyNumberFormat="1" applyFont="1" applyFill="1" applyBorder="1"/>
    <xf numFmtId="164" fontId="15" fillId="0" borderId="0" xfId="1" applyFont="1" applyFill="1" applyBorder="1" applyProtection="1">
      <protection locked="0"/>
    </xf>
    <xf numFmtId="4" fontId="3" fillId="4" borderId="10" xfId="0" applyNumberFormat="1" applyFont="1" applyFill="1" applyBorder="1"/>
    <xf numFmtId="0" fontId="27" fillId="0" borderId="0" xfId="0" applyFont="1" applyAlignment="1">
      <alignment horizontal="center"/>
    </xf>
    <xf numFmtId="0" fontId="27" fillId="0" borderId="0" xfId="0" applyFont="1"/>
    <xf numFmtId="0" fontId="28" fillId="0" borderId="0" xfId="0" applyFont="1"/>
    <xf numFmtId="1" fontId="3" fillId="3" borderId="3" xfId="0" applyNumberFormat="1" applyFont="1" applyFill="1" applyBorder="1" applyAlignment="1">
      <alignment horizontal="left"/>
    </xf>
    <xf numFmtId="4" fontId="3" fillId="0" borderId="0" xfId="0" applyNumberFormat="1" applyFont="1"/>
    <xf numFmtId="1" fontId="3" fillId="3" borderId="3" xfId="0" applyNumberFormat="1" applyFont="1" applyFill="1" applyBorder="1" applyAlignment="1" applyProtection="1">
      <alignment horizontal="left"/>
      <protection locked="0"/>
    </xf>
    <xf numFmtId="4" fontId="3" fillId="0" borderId="0" xfId="0" applyNumberFormat="1" applyFont="1" applyAlignment="1">
      <alignment horizontal="left"/>
    </xf>
    <xf numFmtId="14" fontId="6" fillId="0" borderId="0" xfId="0" applyNumberFormat="1" applyFont="1" applyAlignment="1">
      <alignment horizontal="center"/>
    </xf>
  </cellXfs>
  <cellStyles count="7">
    <cellStyle name="Komma" xfId="1" builtinId="3"/>
    <cellStyle name="Komma 2" xfId="3" xr:uid="{00000000-0005-0000-0000-000001000000}"/>
    <cellStyle name="Komma 3" xfId="4" xr:uid="{00000000-0005-0000-0000-000002000000}"/>
    <cellStyle name="Komma 4" xfId="6" xr:uid="{00000000-0005-0000-0000-000003000000}"/>
    <cellStyle name="Normal" xfId="0" builtinId="0"/>
    <cellStyle name="Normal 2" xfId="2" xr:uid="{00000000-0005-0000-0000-000005000000}"/>
    <cellStyle name="Normal 3" xfId="5"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F43"/>
  <sheetViews>
    <sheetView topLeftCell="A26" workbookViewId="0">
      <selection activeCell="E60" sqref="E60"/>
    </sheetView>
  </sheetViews>
  <sheetFormatPr defaultColWidth="9.140625" defaultRowHeight="15" x14ac:dyDescent="0.2"/>
  <cols>
    <col min="1" max="1" width="9.140625" style="3"/>
    <col min="2" max="2" width="9.140625" style="4"/>
    <col min="3" max="16384" width="9.140625" style="2"/>
  </cols>
  <sheetData>
    <row r="1" spans="1:4" s="11" customFormat="1" ht="18" x14ac:dyDescent="0.25">
      <c r="A1" s="10" t="s">
        <v>0</v>
      </c>
      <c r="D1" s="1"/>
    </row>
    <row r="3" spans="1:4" s="9" customFormat="1" ht="18" x14ac:dyDescent="0.25">
      <c r="A3" s="13"/>
      <c r="B3" s="9" t="s">
        <v>3</v>
      </c>
    </row>
    <row r="4" spans="1:4" x14ac:dyDescent="0.2">
      <c r="A4" s="3">
        <v>5010</v>
      </c>
      <c r="B4" s="34" t="s">
        <v>41</v>
      </c>
    </row>
    <row r="5" spans="1:4" x14ac:dyDescent="0.2">
      <c r="A5" s="3">
        <v>5011</v>
      </c>
      <c r="B5" s="34" t="s">
        <v>22</v>
      </c>
    </row>
    <row r="6" spans="1:4" x14ac:dyDescent="0.2">
      <c r="A6" s="3">
        <f>A4+10</f>
        <v>5020</v>
      </c>
      <c r="B6" s="34" t="s">
        <v>67</v>
      </c>
    </row>
    <row r="7" spans="1:4" x14ac:dyDescent="0.2">
      <c r="A7" s="3">
        <v>5025</v>
      </c>
      <c r="B7" s="34" t="s">
        <v>68</v>
      </c>
    </row>
    <row r="8" spans="1:4" x14ac:dyDescent="0.2">
      <c r="A8" s="3">
        <f>A6+10</f>
        <v>5030</v>
      </c>
      <c r="B8" s="34" t="s">
        <v>28</v>
      </c>
    </row>
    <row r="9" spans="1:4" x14ac:dyDescent="0.2">
      <c r="A9" s="3">
        <f t="shared" ref="A9" si="0">A8+10</f>
        <v>5040</v>
      </c>
      <c r="B9" s="34" t="s">
        <v>23</v>
      </c>
    </row>
    <row r="10" spans="1:4" x14ac:dyDescent="0.2">
      <c r="A10" s="3">
        <f>A9+20</f>
        <v>5060</v>
      </c>
      <c r="B10" s="34" t="s">
        <v>65</v>
      </c>
    </row>
    <row r="11" spans="1:4" x14ac:dyDescent="0.2">
      <c r="A11" s="3">
        <v>5061</v>
      </c>
      <c r="B11" s="34" t="s">
        <v>66</v>
      </c>
    </row>
    <row r="12" spans="1:4" x14ac:dyDescent="0.2">
      <c r="A12" s="3">
        <f>A10+10</f>
        <v>5070</v>
      </c>
      <c r="B12" s="34" t="s">
        <v>69</v>
      </c>
    </row>
    <row r="13" spans="1:4" x14ac:dyDescent="0.2">
      <c r="A13" s="3">
        <f>A12+50</f>
        <v>5120</v>
      </c>
      <c r="B13" s="34" t="s">
        <v>21</v>
      </c>
    </row>
    <row r="14" spans="1:4" x14ac:dyDescent="0.2">
      <c r="B14" s="5"/>
    </row>
    <row r="15" spans="1:4" x14ac:dyDescent="0.2">
      <c r="B15" s="6"/>
    </row>
    <row r="16" spans="1:4" s="9" customFormat="1" ht="18" x14ac:dyDescent="0.25">
      <c r="A16" s="13"/>
      <c r="B16" s="9" t="s">
        <v>4</v>
      </c>
    </row>
    <row r="17" spans="1:6" x14ac:dyDescent="0.2">
      <c r="A17" s="3">
        <v>6010</v>
      </c>
      <c r="B17" s="2" t="s">
        <v>70</v>
      </c>
    </row>
    <row r="18" spans="1:6" x14ac:dyDescent="0.2">
      <c r="A18" s="3">
        <f t="shared" ref="A18:A23" si="1">A17+10</f>
        <v>6020</v>
      </c>
      <c r="B18" s="2" t="s">
        <v>71</v>
      </c>
    </row>
    <row r="19" spans="1:6" x14ac:dyDescent="0.2">
      <c r="A19" s="3">
        <f>A18+5</f>
        <v>6025</v>
      </c>
      <c r="B19" s="2" t="s">
        <v>72</v>
      </c>
    </row>
    <row r="20" spans="1:6" x14ac:dyDescent="0.2">
      <c r="A20" s="3">
        <f>A19+15</f>
        <v>6040</v>
      </c>
      <c r="B20" s="2" t="s">
        <v>73</v>
      </c>
    </row>
    <row r="21" spans="1:6" x14ac:dyDescent="0.2">
      <c r="A21" s="3">
        <v>6045</v>
      </c>
      <c r="B21" s="2" t="s">
        <v>74</v>
      </c>
    </row>
    <row r="22" spans="1:6" x14ac:dyDescent="0.2">
      <c r="A22" s="3">
        <f>A20+10</f>
        <v>6050</v>
      </c>
      <c r="B22" s="2" t="s">
        <v>175</v>
      </c>
      <c r="F22" s="2" t="s">
        <v>176</v>
      </c>
    </row>
    <row r="23" spans="1:6" x14ac:dyDescent="0.2">
      <c r="A23" s="3">
        <f t="shared" si="1"/>
        <v>6060</v>
      </c>
      <c r="B23" s="2" t="s">
        <v>24</v>
      </c>
    </row>
    <row r="24" spans="1:6" x14ac:dyDescent="0.2">
      <c r="A24" s="3">
        <v>6061</v>
      </c>
      <c r="B24" s="2" t="s">
        <v>75</v>
      </c>
    </row>
    <row r="25" spans="1:6" x14ac:dyDescent="0.2">
      <c r="A25" s="3">
        <f>A23+10</f>
        <v>6070</v>
      </c>
      <c r="B25" s="2" t="s">
        <v>171</v>
      </c>
    </row>
    <row r="26" spans="1:6" x14ac:dyDescent="0.2">
      <c r="A26" s="17">
        <v>6090</v>
      </c>
      <c r="B26" s="2" t="s">
        <v>76</v>
      </c>
    </row>
    <row r="27" spans="1:6" x14ac:dyDescent="0.2">
      <c r="A27" s="17">
        <v>6100</v>
      </c>
      <c r="B27" s="2" t="s">
        <v>77</v>
      </c>
    </row>
    <row r="28" spans="1:6" x14ac:dyDescent="0.2">
      <c r="A28" s="17">
        <v>6110</v>
      </c>
      <c r="B28" s="2" t="s">
        <v>78</v>
      </c>
    </row>
    <row r="29" spans="1:6" x14ac:dyDescent="0.2">
      <c r="A29" s="17">
        <v>6115</v>
      </c>
      <c r="B29" s="2" t="s">
        <v>50</v>
      </c>
    </row>
    <row r="30" spans="1:6" x14ac:dyDescent="0.2">
      <c r="A30" s="17">
        <v>6117</v>
      </c>
      <c r="B30" s="2" t="s">
        <v>174</v>
      </c>
    </row>
    <row r="31" spans="1:6" x14ac:dyDescent="0.2">
      <c r="A31" s="3">
        <v>6120</v>
      </c>
      <c r="B31" s="2" t="s">
        <v>25</v>
      </c>
    </row>
    <row r="32" spans="1:6" x14ac:dyDescent="0.2">
      <c r="B32" s="2"/>
    </row>
    <row r="33" spans="1:5" x14ac:dyDescent="0.2">
      <c r="B33" s="6"/>
    </row>
    <row r="34" spans="1:5" s="9" customFormat="1" ht="18" x14ac:dyDescent="0.25">
      <c r="A34" s="8"/>
      <c r="B34" s="9" t="s">
        <v>26</v>
      </c>
    </row>
    <row r="35" spans="1:5" x14ac:dyDescent="0.2">
      <c r="A35" s="3">
        <v>1000</v>
      </c>
      <c r="B35" s="4" t="s">
        <v>1</v>
      </c>
      <c r="E35" s="3"/>
    </row>
    <row r="36" spans="1:5" x14ac:dyDescent="0.2">
      <c r="A36" s="3">
        <v>2000</v>
      </c>
      <c r="B36" s="4" t="s">
        <v>2</v>
      </c>
      <c r="E36" s="3"/>
    </row>
    <row r="37" spans="1:5" x14ac:dyDescent="0.2">
      <c r="A37" s="3">
        <v>2500</v>
      </c>
      <c r="B37" s="2" t="s">
        <v>147</v>
      </c>
      <c r="E37" s="3"/>
    </row>
    <row r="38" spans="1:5" x14ac:dyDescent="0.2">
      <c r="A38" s="3">
        <v>3000</v>
      </c>
      <c r="B38" s="2" t="s">
        <v>56</v>
      </c>
      <c r="D38" s="3"/>
    </row>
    <row r="39" spans="1:5" s="9" customFormat="1" ht="18" x14ac:dyDescent="0.25">
      <c r="A39" s="172">
        <v>4000</v>
      </c>
      <c r="B39" s="173" t="s">
        <v>196</v>
      </c>
      <c r="C39" s="174"/>
    </row>
    <row r="40" spans="1:5" x14ac:dyDescent="0.2">
      <c r="A40" s="172">
        <v>4010</v>
      </c>
      <c r="B40" s="173" t="s">
        <v>18</v>
      </c>
      <c r="C40" s="173"/>
    </row>
    <row r="41" spans="1:5" x14ac:dyDescent="0.2">
      <c r="A41" s="3">
        <v>4020</v>
      </c>
      <c r="B41" s="2" t="s">
        <v>27</v>
      </c>
    </row>
    <row r="42" spans="1:5" x14ac:dyDescent="0.2">
      <c r="A42" s="172">
        <v>4030</v>
      </c>
      <c r="B42" s="173" t="s">
        <v>19</v>
      </c>
      <c r="C42" s="173"/>
      <c r="D42" s="173"/>
    </row>
    <row r="43" spans="1:5" x14ac:dyDescent="0.2">
      <c r="A43" s="172">
        <v>4031</v>
      </c>
      <c r="B43" s="173" t="s">
        <v>20</v>
      </c>
      <c r="C43" s="173"/>
      <c r="D43" s="173"/>
    </row>
  </sheetData>
  <phoneticPr fontId="2"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K1008"/>
  <sheetViews>
    <sheetView workbookViewId="0">
      <pane ySplit="10" topLeftCell="A11" activePane="bottomLeft" state="frozen"/>
      <selection pane="bottomLeft" activeCell="G18" sqref="G18"/>
    </sheetView>
  </sheetViews>
  <sheetFormatPr defaultRowHeight="12.75" x14ac:dyDescent="0.2"/>
  <cols>
    <col min="1" max="1" width="9.140625" style="21"/>
    <col min="2" max="2" width="21.5703125" customWidth="1"/>
    <col min="3" max="3" width="10.7109375" style="28" bestFit="1" customWidth="1"/>
    <col min="4" max="4" width="9" style="29" customWidth="1"/>
    <col min="5" max="5" width="9.7109375" style="29" customWidth="1"/>
    <col min="6" max="6" width="30" style="30" customWidth="1"/>
    <col min="7" max="8" width="16.42578125" style="31" customWidth="1"/>
    <col min="9" max="9" width="9.140625" style="32"/>
    <col min="10" max="10" width="16.42578125" style="12" customWidth="1"/>
    <col min="11" max="11" width="10.140625" bestFit="1" customWidth="1"/>
  </cols>
  <sheetData>
    <row r="1" spans="1:11" ht="21" customHeight="1" x14ac:dyDescent="0.25">
      <c r="A1" s="179" t="s">
        <v>51</v>
      </c>
      <c r="B1" s="179"/>
      <c r="C1" s="179"/>
      <c r="D1" s="179"/>
      <c r="E1" s="179"/>
      <c r="F1" s="179"/>
      <c r="G1" s="179"/>
      <c r="H1" s="179"/>
      <c r="I1" s="179"/>
      <c r="J1" s="179"/>
    </row>
    <row r="2" spans="1:11" ht="13.5" thickBot="1" x14ac:dyDescent="0.25"/>
    <row r="3" spans="1:11" s="1" customFormat="1" ht="14.25" customHeight="1" thickBot="1" x14ac:dyDescent="0.25">
      <c r="B3" s="111" t="s">
        <v>53</v>
      </c>
      <c r="C3" s="112"/>
      <c r="D3" s="109"/>
      <c r="E3" s="109"/>
      <c r="I3" s="110"/>
    </row>
    <row r="4" spans="1:11" s="1" customFormat="1" ht="14.25" customHeight="1" thickBot="1" x14ac:dyDescent="0.25">
      <c r="A4" s="108"/>
      <c r="B4" s="77" t="s">
        <v>52</v>
      </c>
      <c r="C4" s="82">
        <v>2024</v>
      </c>
      <c r="D4" s="109"/>
      <c r="E4" s="109"/>
      <c r="I4" s="110"/>
    </row>
    <row r="5" spans="1:11" s="1" customFormat="1" ht="13.5" thickBot="1" x14ac:dyDescent="0.25">
      <c r="A5" s="108"/>
      <c r="D5" s="109"/>
      <c r="E5" s="109"/>
      <c r="G5" s="118" t="s">
        <v>12</v>
      </c>
      <c r="H5" s="115">
        <f>+'3. Lokalt regnskab'!C17</f>
        <v>0</v>
      </c>
      <c r="I5" s="110"/>
      <c r="K5" s="24"/>
    </row>
    <row r="6" spans="1:11" s="1" customFormat="1" ht="13.5" thickBot="1" x14ac:dyDescent="0.25">
      <c r="A6" s="108"/>
      <c r="B6" s="113" t="s">
        <v>54</v>
      </c>
      <c r="C6" s="171">
        <f>+'3. Lokalt regnskab'!C44</f>
        <v>0</v>
      </c>
      <c r="D6" s="109"/>
      <c r="E6" s="109"/>
      <c r="G6" s="119" t="s">
        <v>11</v>
      </c>
      <c r="H6" s="116">
        <f>-'3. Lokalt regnskab'!C36</f>
        <v>0</v>
      </c>
      <c r="I6" s="110"/>
      <c r="K6" s="24"/>
    </row>
    <row r="7" spans="1:11" s="1" customFormat="1" ht="13.5" thickBot="1" x14ac:dyDescent="0.25">
      <c r="A7" s="108"/>
      <c r="B7" s="113" t="s">
        <v>146</v>
      </c>
      <c r="C7" s="76">
        <f>+'3. Lokalt regnskab'!C43</f>
        <v>0</v>
      </c>
      <c r="D7" s="114"/>
      <c r="E7" s="114"/>
      <c r="G7" s="120" t="s">
        <v>55</v>
      </c>
      <c r="H7" s="117">
        <f>+H5-H6</f>
        <v>0</v>
      </c>
      <c r="I7" s="110"/>
      <c r="K7" s="24"/>
    </row>
    <row r="8" spans="1:11" s="1" customFormat="1" ht="13.5" thickBot="1" x14ac:dyDescent="0.25">
      <c r="A8" s="108"/>
      <c r="B8" s="113" t="s">
        <v>200</v>
      </c>
      <c r="C8" s="76">
        <f>SUBTOTAL(9,G11:G1006)-SUBTOTAL(9,H11:H1006)</f>
        <v>0</v>
      </c>
      <c r="D8" s="114"/>
      <c r="E8" s="114"/>
      <c r="G8" s="178"/>
      <c r="H8" s="176"/>
      <c r="I8" s="110"/>
      <c r="K8" s="24"/>
    </row>
    <row r="9" spans="1:11" s="1" customFormat="1" x14ac:dyDescent="0.2">
      <c r="A9" s="108"/>
      <c r="C9" s="105"/>
      <c r="D9" s="109"/>
      <c r="E9" s="109"/>
      <c r="I9" s="110"/>
      <c r="K9" s="24"/>
    </row>
    <row r="10" spans="1:11" s="1" customFormat="1" x14ac:dyDescent="0.2">
      <c r="A10" s="25" t="s">
        <v>16</v>
      </c>
      <c r="B10" s="26" t="s">
        <v>9</v>
      </c>
      <c r="C10" s="67" t="s">
        <v>7</v>
      </c>
      <c r="D10" s="177" t="s">
        <v>8</v>
      </c>
      <c r="E10" s="175" t="s">
        <v>199</v>
      </c>
      <c r="F10" s="64" t="s">
        <v>10</v>
      </c>
      <c r="G10" s="64" t="s">
        <v>42</v>
      </c>
      <c r="H10" s="65" t="s">
        <v>43</v>
      </c>
      <c r="I10" s="66" t="s">
        <v>17</v>
      </c>
      <c r="J10" s="27" t="s">
        <v>178</v>
      </c>
      <c r="K10" s="24"/>
    </row>
    <row r="11" spans="1:11" x14ac:dyDescent="0.2">
      <c r="A11" s="123">
        <v>1</v>
      </c>
      <c r="B11" s="121" t="s">
        <v>27</v>
      </c>
      <c r="C11" s="35"/>
      <c r="F11" s="38"/>
      <c r="I11" s="36"/>
      <c r="J11" s="12">
        <f>IF(D11&gt;2000,G11-H11,0)</f>
        <v>0</v>
      </c>
    </row>
    <row r="12" spans="1:11" x14ac:dyDescent="0.2">
      <c r="A12" s="123" t="str">
        <f>IF(D12&gt;1,A11+1,"")</f>
        <v/>
      </c>
      <c r="B12" t="str">
        <f>IF(D12&gt;0,VLOOKUP(D12,'1. Kontoplan'!$A$4:$B$43,2,0),"")</f>
        <v/>
      </c>
      <c r="C12" s="35"/>
      <c r="F12" s="38"/>
      <c r="I12" s="36"/>
      <c r="J12" s="12" t="str">
        <f t="shared" ref="J12:J75" si="0">IF(D12&gt;0,J11+IF(D12&gt;2000,G12-H12,0),"")</f>
        <v/>
      </c>
    </row>
    <row r="13" spans="1:11" x14ac:dyDescent="0.2">
      <c r="A13" s="123" t="str">
        <f t="shared" ref="A13:A38" si="1">IF(D13&gt;1,A12+1,"")</f>
        <v/>
      </c>
      <c r="B13" t="str">
        <f>IF(D13&gt;0,VLOOKUP(D13,'1. Kontoplan'!$A$4:$B$43,2,0),"")</f>
        <v/>
      </c>
      <c r="C13" s="35"/>
      <c r="F13" s="38"/>
      <c r="I13" s="36"/>
      <c r="J13" s="12" t="str">
        <f t="shared" si="0"/>
        <v/>
      </c>
    </row>
    <row r="14" spans="1:11" x14ac:dyDescent="0.2">
      <c r="A14" s="123" t="str">
        <f t="shared" si="1"/>
        <v/>
      </c>
      <c r="B14" t="str">
        <f>IF(D14&gt;0,VLOOKUP(D14,'1. Kontoplan'!$A$4:$B$43,2,0),"")</f>
        <v/>
      </c>
      <c r="C14" s="35"/>
      <c r="I14" s="36"/>
      <c r="J14" s="12" t="str">
        <f t="shared" si="0"/>
        <v/>
      </c>
    </row>
    <row r="15" spans="1:11" x14ac:dyDescent="0.2">
      <c r="A15" s="123" t="str">
        <f t="shared" si="1"/>
        <v/>
      </c>
      <c r="B15" t="str">
        <f>IF(D15&gt;0,VLOOKUP(D15,'1. Kontoplan'!$A$4:$B$43,2,0),"")</f>
        <v/>
      </c>
      <c r="C15" s="35"/>
      <c r="I15" s="36"/>
      <c r="J15" s="12" t="str">
        <f t="shared" si="0"/>
        <v/>
      </c>
    </row>
    <row r="16" spans="1:11" x14ac:dyDescent="0.2">
      <c r="A16" s="123" t="str">
        <f t="shared" si="1"/>
        <v/>
      </c>
      <c r="B16" t="str">
        <f>IF(D16&gt;0,VLOOKUP(D16,'1. Kontoplan'!$A$4:$B$43,2,0),"")</f>
        <v/>
      </c>
      <c r="C16" s="35"/>
      <c r="I16" s="36"/>
      <c r="J16" s="12" t="str">
        <f t="shared" si="0"/>
        <v/>
      </c>
    </row>
    <row r="17" spans="1:10" x14ac:dyDescent="0.2">
      <c r="A17" s="123" t="str">
        <f t="shared" si="1"/>
        <v/>
      </c>
      <c r="B17" t="str">
        <f>IF(D17&gt;0,VLOOKUP(D17,'1. Kontoplan'!$A$4:$B$43,2,0),"")</f>
        <v/>
      </c>
      <c r="C17" s="35"/>
      <c r="I17" s="36"/>
      <c r="J17" s="12" t="str">
        <f t="shared" si="0"/>
        <v/>
      </c>
    </row>
    <row r="18" spans="1:10" x14ac:dyDescent="0.2">
      <c r="A18" s="123" t="str">
        <f t="shared" si="1"/>
        <v/>
      </c>
      <c r="B18" t="str">
        <f>IF(D18&gt;0,VLOOKUP(D18,'1. Kontoplan'!$A$4:$B$43,2,0),"")</f>
        <v/>
      </c>
      <c r="C18" s="35"/>
      <c r="F18" s="38"/>
      <c r="I18" s="36"/>
      <c r="J18" s="12" t="str">
        <f t="shared" si="0"/>
        <v/>
      </c>
    </row>
    <row r="19" spans="1:10" x14ac:dyDescent="0.2">
      <c r="A19" s="123" t="str">
        <f t="shared" si="1"/>
        <v/>
      </c>
      <c r="B19" t="str">
        <f>IF(D19&gt;0,VLOOKUP(D19,'1. Kontoplan'!$A$4:$B$43,2,0),"")</f>
        <v/>
      </c>
      <c r="C19" s="35"/>
      <c r="F19" s="38"/>
      <c r="I19" s="36"/>
      <c r="J19" s="12" t="str">
        <f t="shared" si="0"/>
        <v/>
      </c>
    </row>
    <row r="20" spans="1:10" x14ac:dyDescent="0.2">
      <c r="A20" s="123" t="str">
        <f t="shared" si="1"/>
        <v/>
      </c>
      <c r="B20" t="str">
        <f>IF(D20&gt;0,VLOOKUP(D20,'1. Kontoplan'!$A$4:$B$43,2,0),"")</f>
        <v/>
      </c>
      <c r="C20" s="35"/>
      <c r="I20" s="36"/>
      <c r="J20" s="12" t="str">
        <f t="shared" si="0"/>
        <v/>
      </c>
    </row>
    <row r="21" spans="1:10" x14ac:dyDescent="0.2">
      <c r="A21" s="123" t="str">
        <f t="shared" si="1"/>
        <v/>
      </c>
      <c r="B21" t="str">
        <f>IF(D21&gt;0,VLOOKUP(D21,'1. Kontoplan'!$A$4:$B$43,2,0),"")</f>
        <v/>
      </c>
      <c r="C21" s="35"/>
      <c r="I21" s="36"/>
      <c r="J21" s="12" t="str">
        <f t="shared" si="0"/>
        <v/>
      </c>
    </row>
    <row r="22" spans="1:10" x14ac:dyDescent="0.2">
      <c r="A22" s="123" t="str">
        <f t="shared" si="1"/>
        <v/>
      </c>
      <c r="B22" t="str">
        <f>IF(D22&gt;0,VLOOKUP(D22,'1. Kontoplan'!$A$4:$B$43,2,0),"")</f>
        <v/>
      </c>
      <c r="C22" s="35"/>
      <c r="I22" s="36"/>
      <c r="J22" s="12" t="str">
        <f t="shared" si="0"/>
        <v/>
      </c>
    </row>
    <row r="23" spans="1:10" x14ac:dyDescent="0.2">
      <c r="A23" s="123" t="str">
        <f t="shared" si="1"/>
        <v/>
      </c>
      <c r="B23" t="str">
        <f>IF(D23&gt;0,VLOOKUP(D23,'1. Kontoplan'!$A$4:$B$43,2,0),"")</f>
        <v/>
      </c>
      <c r="C23" s="35"/>
      <c r="G23" s="61"/>
      <c r="I23" s="36"/>
      <c r="J23" s="12" t="str">
        <f t="shared" si="0"/>
        <v/>
      </c>
    </row>
    <row r="24" spans="1:10" x14ac:dyDescent="0.2">
      <c r="A24" s="123" t="str">
        <f t="shared" si="1"/>
        <v/>
      </c>
      <c r="B24" t="str">
        <f>IF(D24&gt;0,VLOOKUP(D24,'1. Kontoplan'!$A$4:$B$43,2,0),"")</f>
        <v/>
      </c>
      <c r="C24" s="35"/>
      <c r="I24" s="36"/>
      <c r="J24" s="12" t="str">
        <f t="shared" si="0"/>
        <v/>
      </c>
    </row>
    <row r="25" spans="1:10" x14ac:dyDescent="0.2">
      <c r="A25" s="123" t="str">
        <f t="shared" si="1"/>
        <v/>
      </c>
      <c r="B25" t="str">
        <f>IF(D25&gt;0,VLOOKUP(D25,'1. Kontoplan'!$A$4:$B$43,2,0),"")</f>
        <v/>
      </c>
      <c r="C25" s="35"/>
      <c r="D25" s="52"/>
      <c r="E25" s="52"/>
      <c r="I25" s="36"/>
      <c r="J25" s="12" t="str">
        <f t="shared" si="0"/>
        <v/>
      </c>
    </row>
    <row r="26" spans="1:10" x14ac:dyDescent="0.2">
      <c r="A26" s="123" t="str">
        <f t="shared" si="1"/>
        <v/>
      </c>
      <c r="B26" t="str">
        <f>IF(D26&gt;0,VLOOKUP(D26,'1. Kontoplan'!$A$4:$B$43,2,0),"")</f>
        <v/>
      </c>
      <c r="C26" s="35"/>
      <c r="I26" s="36"/>
      <c r="J26" s="12" t="str">
        <f t="shared" si="0"/>
        <v/>
      </c>
    </row>
    <row r="27" spans="1:10" x14ac:dyDescent="0.2">
      <c r="A27" s="123" t="str">
        <f t="shared" si="1"/>
        <v/>
      </c>
      <c r="B27" t="str">
        <f>IF(D27&gt;0,VLOOKUP(D27,'1. Kontoplan'!$A$4:$B$43,2,0),"")</f>
        <v/>
      </c>
      <c r="C27" s="35"/>
      <c r="I27" s="36"/>
      <c r="J27" s="12" t="str">
        <f t="shared" si="0"/>
        <v/>
      </c>
    </row>
    <row r="28" spans="1:10" x14ac:dyDescent="0.2">
      <c r="A28" s="123" t="str">
        <f t="shared" si="1"/>
        <v/>
      </c>
      <c r="B28" t="str">
        <f>IF(D28&gt;0,VLOOKUP(D28,'1. Kontoplan'!$A$4:$B$43,2,0),"")</f>
        <v/>
      </c>
      <c r="C28" s="35"/>
      <c r="I28" s="36"/>
      <c r="J28" s="12" t="str">
        <f t="shared" si="0"/>
        <v/>
      </c>
    </row>
    <row r="29" spans="1:10" x14ac:dyDescent="0.2">
      <c r="A29" s="123" t="str">
        <f t="shared" si="1"/>
        <v/>
      </c>
      <c r="B29" t="str">
        <f>IF(D29&gt;0,VLOOKUP(D29,'1. Kontoplan'!$A$4:$B$43,2,0),"")</f>
        <v/>
      </c>
      <c r="C29" s="35"/>
      <c r="I29" s="36"/>
      <c r="J29" s="12" t="str">
        <f t="shared" si="0"/>
        <v/>
      </c>
    </row>
    <row r="30" spans="1:10" x14ac:dyDescent="0.2">
      <c r="A30" s="123" t="str">
        <f t="shared" si="1"/>
        <v/>
      </c>
      <c r="B30" t="str">
        <f>IF(D30&gt;0,VLOOKUP(D30,'1. Kontoplan'!$A$4:$B$43,2,0),"")</f>
        <v/>
      </c>
      <c r="C30" s="35"/>
      <c r="F30" s="38"/>
      <c r="I30" s="36"/>
      <c r="J30" s="12" t="str">
        <f t="shared" si="0"/>
        <v/>
      </c>
    </row>
    <row r="31" spans="1:10" x14ac:dyDescent="0.2">
      <c r="A31" s="123" t="str">
        <f t="shared" si="1"/>
        <v/>
      </c>
      <c r="B31" t="str">
        <f>IF(D31&gt;0,VLOOKUP(D31,'1. Kontoplan'!$A$4:$B$43,2,0),"")</f>
        <v/>
      </c>
      <c r="C31" s="35"/>
      <c r="F31" s="38"/>
      <c r="I31" s="36"/>
      <c r="J31" s="12" t="str">
        <f t="shared" si="0"/>
        <v/>
      </c>
    </row>
    <row r="32" spans="1:10" x14ac:dyDescent="0.2">
      <c r="A32" s="123" t="str">
        <f t="shared" si="1"/>
        <v/>
      </c>
      <c r="B32" t="str">
        <f>IF(D32&gt;0,VLOOKUP(D32,'1. Kontoplan'!$A$4:$B$43,2,0),"")</f>
        <v/>
      </c>
      <c r="C32" s="35"/>
      <c r="I32" s="36"/>
      <c r="J32" s="12" t="str">
        <f t="shared" si="0"/>
        <v/>
      </c>
    </row>
    <row r="33" spans="1:10" x14ac:dyDescent="0.2">
      <c r="A33" s="123" t="str">
        <f t="shared" si="1"/>
        <v/>
      </c>
      <c r="B33" t="str">
        <f>IF(D33&gt;0,VLOOKUP(D33,'1. Kontoplan'!$A$4:$B$43,2,0),"")</f>
        <v/>
      </c>
      <c r="C33" s="35"/>
      <c r="I33" s="36"/>
      <c r="J33" s="12" t="str">
        <f t="shared" si="0"/>
        <v/>
      </c>
    </row>
    <row r="34" spans="1:10" x14ac:dyDescent="0.2">
      <c r="A34" s="123" t="str">
        <f t="shared" si="1"/>
        <v/>
      </c>
      <c r="B34" t="str">
        <f>IF(D34&gt;0,VLOOKUP(D34,'1. Kontoplan'!$A$4:$B$43,2,0),"")</f>
        <v/>
      </c>
      <c r="C34" s="35"/>
      <c r="I34" s="36"/>
      <c r="J34" s="12" t="str">
        <f t="shared" si="0"/>
        <v/>
      </c>
    </row>
    <row r="35" spans="1:10" x14ac:dyDescent="0.2">
      <c r="A35" s="123" t="str">
        <f t="shared" si="1"/>
        <v/>
      </c>
      <c r="B35" t="str">
        <f>IF(D35&gt;0,VLOOKUP(D35,'1. Kontoplan'!$A$4:$B$43,2,0),"")</f>
        <v/>
      </c>
      <c r="C35" s="35"/>
      <c r="I35" s="36"/>
      <c r="J35" s="12" t="str">
        <f t="shared" si="0"/>
        <v/>
      </c>
    </row>
    <row r="36" spans="1:10" x14ac:dyDescent="0.2">
      <c r="A36" s="123" t="str">
        <f t="shared" si="1"/>
        <v/>
      </c>
      <c r="B36" t="str">
        <f>IF(D36&gt;0,VLOOKUP(D36,'1. Kontoplan'!$A$4:$B$43,2,0),"")</f>
        <v/>
      </c>
      <c r="C36" s="35"/>
      <c r="I36" s="36"/>
      <c r="J36" s="12" t="str">
        <f t="shared" si="0"/>
        <v/>
      </c>
    </row>
    <row r="37" spans="1:10" x14ac:dyDescent="0.2">
      <c r="A37" s="123" t="str">
        <f t="shared" si="1"/>
        <v/>
      </c>
      <c r="B37" t="str">
        <f>IF(D37&gt;0,VLOOKUP(D37,'1. Kontoplan'!$A$4:$B$43,2,0),"")</f>
        <v/>
      </c>
      <c r="C37" s="35"/>
      <c r="I37" s="36"/>
      <c r="J37" s="12" t="str">
        <f t="shared" si="0"/>
        <v/>
      </c>
    </row>
    <row r="38" spans="1:10" x14ac:dyDescent="0.2">
      <c r="A38" s="123" t="str">
        <f t="shared" si="1"/>
        <v/>
      </c>
      <c r="B38" t="str">
        <f>IF(D38&gt;0,VLOOKUP(D38,'1. Kontoplan'!$A$4:$B$43,2,0),"")</f>
        <v/>
      </c>
      <c r="C38" s="35"/>
      <c r="I38" s="36"/>
      <c r="J38" s="12" t="str">
        <f t="shared" si="0"/>
        <v/>
      </c>
    </row>
    <row r="39" spans="1:10" x14ac:dyDescent="0.2">
      <c r="A39" s="123" t="str">
        <f t="shared" ref="A39:A47" si="2">IF(D39&gt;1,A38+1,"")</f>
        <v/>
      </c>
      <c r="B39" t="str">
        <f>IF(D39&gt;0,VLOOKUP(D39,'1. Kontoplan'!$A$4:$B$43,2,0),"")</f>
        <v/>
      </c>
      <c r="C39" s="35"/>
      <c r="I39" s="36"/>
      <c r="J39" s="12" t="str">
        <f t="shared" si="0"/>
        <v/>
      </c>
    </row>
    <row r="40" spans="1:10" x14ac:dyDescent="0.2">
      <c r="A40" s="123" t="str">
        <f t="shared" si="2"/>
        <v/>
      </c>
      <c r="B40" t="str">
        <f>IF(D40&gt;0,VLOOKUP(D40,'1. Kontoplan'!$A$4:$B$43,2,0),"")</f>
        <v/>
      </c>
      <c r="C40" s="35"/>
      <c r="I40" s="36"/>
      <c r="J40" s="12" t="str">
        <f t="shared" si="0"/>
        <v/>
      </c>
    </row>
    <row r="41" spans="1:10" x14ac:dyDescent="0.2">
      <c r="A41" s="123" t="str">
        <f t="shared" si="2"/>
        <v/>
      </c>
      <c r="B41" t="str">
        <f>IF(D41&gt;0,VLOOKUP(D41,'1. Kontoplan'!$A$4:$B$43,2,0),"")</f>
        <v/>
      </c>
      <c r="C41" s="35"/>
      <c r="I41" s="36"/>
      <c r="J41" s="12" t="str">
        <f t="shared" si="0"/>
        <v/>
      </c>
    </row>
    <row r="42" spans="1:10" x14ac:dyDescent="0.2">
      <c r="A42" s="123" t="str">
        <f t="shared" si="2"/>
        <v/>
      </c>
      <c r="B42" t="str">
        <f>IF(D42&gt;0,VLOOKUP(D42,'1. Kontoplan'!$A$4:$B$43,2,0),"")</f>
        <v/>
      </c>
      <c r="C42" s="35"/>
      <c r="I42" s="36"/>
      <c r="J42" s="12" t="str">
        <f t="shared" si="0"/>
        <v/>
      </c>
    </row>
    <row r="43" spans="1:10" x14ac:dyDescent="0.2">
      <c r="A43" s="123" t="str">
        <f t="shared" si="2"/>
        <v/>
      </c>
      <c r="B43" t="str">
        <f>IF(D43&gt;0,VLOOKUP(D43,'1. Kontoplan'!$A$4:$B$43,2,0),"")</f>
        <v/>
      </c>
      <c r="C43" s="35"/>
      <c r="I43" s="36"/>
      <c r="J43" s="12" t="str">
        <f t="shared" si="0"/>
        <v/>
      </c>
    </row>
    <row r="44" spans="1:10" x14ac:dyDescent="0.2">
      <c r="A44" s="123" t="str">
        <f t="shared" si="2"/>
        <v/>
      </c>
      <c r="B44" t="str">
        <f>IF(D44&gt;0,VLOOKUP(D44,'1. Kontoplan'!$A$4:$B$43,2,0),"")</f>
        <v/>
      </c>
      <c r="C44" s="35"/>
      <c r="I44" s="36"/>
      <c r="J44" s="12" t="str">
        <f t="shared" si="0"/>
        <v/>
      </c>
    </row>
    <row r="45" spans="1:10" x14ac:dyDescent="0.2">
      <c r="A45" s="123" t="str">
        <f t="shared" si="2"/>
        <v/>
      </c>
      <c r="B45" t="str">
        <f>IF(D45&gt;0,VLOOKUP(D45,'1. Kontoplan'!$A$4:$B$43,2,0),"")</f>
        <v/>
      </c>
      <c r="C45" s="35"/>
      <c r="I45" s="36"/>
      <c r="J45" s="12" t="str">
        <f t="shared" si="0"/>
        <v/>
      </c>
    </row>
    <row r="46" spans="1:10" x14ac:dyDescent="0.2">
      <c r="A46" s="123" t="str">
        <f t="shared" si="2"/>
        <v/>
      </c>
      <c r="B46" t="str">
        <f>IF(D46&gt;0,VLOOKUP(D46,'1. Kontoplan'!$A$4:$B$43,2,0),"")</f>
        <v/>
      </c>
      <c r="C46" s="35"/>
      <c r="I46" s="36"/>
      <c r="J46" s="12" t="str">
        <f t="shared" si="0"/>
        <v/>
      </c>
    </row>
    <row r="47" spans="1:10" x14ac:dyDescent="0.2">
      <c r="A47" s="123" t="str">
        <f t="shared" si="2"/>
        <v/>
      </c>
      <c r="B47" t="str">
        <f>IF(D47&gt;0,VLOOKUP(D47,'1. Kontoplan'!$A$4:$B$43,2,0),"")</f>
        <v/>
      </c>
      <c r="C47" s="35"/>
      <c r="I47" s="36"/>
      <c r="J47" s="12" t="str">
        <f t="shared" si="0"/>
        <v/>
      </c>
    </row>
    <row r="48" spans="1:10" x14ac:dyDescent="0.2">
      <c r="A48" s="123" t="str">
        <f t="shared" ref="A48:A63" si="3">IF(D48&gt;1,A47+1,"")</f>
        <v/>
      </c>
      <c r="B48" t="str">
        <f>IF(D48&gt;0,VLOOKUP(D48,'1. Kontoplan'!$A$4:$B$43,2,0),"")</f>
        <v/>
      </c>
      <c r="C48" s="35"/>
      <c r="I48" s="36"/>
      <c r="J48" s="12" t="str">
        <f t="shared" si="0"/>
        <v/>
      </c>
    </row>
    <row r="49" spans="1:10" x14ac:dyDescent="0.2">
      <c r="A49" s="123" t="str">
        <f t="shared" si="3"/>
        <v/>
      </c>
      <c r="B49" t="str">
        <f>IF(D49&gt;0,VLOOKUP(D49,'1. Kontoplan'!$A$4:$B$43,2,0),"")</f>
        <v/>
      </c>
      <c r="C49" s="35"/>
      <c r="I49" s="36"/>
      <c r="J49" s="12" t="str">
        <f t="shared" si="0"/>
        <v/>
      </c>
    </row>
    <row r="50" spans="1:10" x14ac:dyDescent="0.2">
      <c r="A50" s="123" t="str">
        <f t="shared" si="3"/>
        <v/>
      </c>
      <c r="B50" t="str">
        <f>IF(D50&gt;0,VLOOKUP(D50,'1. Kontoplan'!$A$4:$B$43,2,0),"")</f>
        <v/>
      </c>
      <c r="C50" s="35"/>
      <c r="I50" s="36"/>
      <c r="J50" s="12" t="str">
        <f t="shared" si="0"/>
        <v/>
      </c>
    </row>
    <row r="51" spans="1:10" x14ac:dyDescent="0.2">
      <c r="A51" s="123" t="str">
        <f t="shared" si="3"/>
        <v/>
      </c>
      <c r="B51" t="str">
        <f>IF(D51&gt;0,VLOOKUP(D51,'1. Kontoplan'!$A$4:$B$43,2,0),"")</f>
        <v/>
      </c>
      <c r="C51" s="35"/>
      <c r="I51" s="36"/>
      <c r="J51" s="12" t="str">
        <f t="shared" si="0"/>
        <v/>
      </c>
    </row>
    <row r="52" spans="1:10" x14ac:dyDescent="0.2">
      <c r="A52" s="123" t="str">
        <f t="shared" si="3"/>
        <v/>
      </c>
      <c r="B52" t="str">
        <f>IF(D52&gt;0,VLOOKUP(D52,'1. Kontoplan'!$A$4:$B$43,2,0),"")</f>
        <v/>
      </c>
      <c r="C52" s="35"/>
      <c r="I52" s="36"/>
      <c r="J52" s="12" t="str">
        <f t="shared" si="0"/>
        <v/>
      </c>
    </row>
    <row r="53" spans="1:10" x14ac:dyDescent="0.2">
      <c r="A53" s="123" t="str">
        <f t="shared" si="3"/>
        <v/>
      </c>
      <c r="B53" t="str">
        <f>IF(D53&gt;0,VLOOKUP(D53,'1. Kontoplan'!$A$4:$B$43,2,0),"")</f>
        <v/>
      </c>
      <c r="C53" s="35"/>
      <c r="I53" s="36"/>
      <c r="J53" s="12" t="str">
        <f t="shared" si="0"/>
        <v/>
      </c>
    </row>
    <row r="54" spans="1:10" x14ac:dyDescent="0.2">
      <c r="A54" s="123" t="str">
        <f t="shared" si="3"/>
        <v/>
      </c>
      <c r="B54" t="str">
        <f>IF(D54&gt;0,VLOOKUP(D54,'1. Kontoplan'!$A$4:$B$43,2,0),"")</f>
        <v/>
      </c>
      <c r="C54" s="35"/>
      <c r="I54" s="36"/>
      <c r="J54" s="12" t="str">
        <f t="shared" si="0"/>
        <v/>
      </c>
    </row>
    <row r="55" spans="1:10" x14ac:dyDescent="0.2">
      <c r="A55" s="123" t="str">
        <f t="shared" si="3"/>
        <v/>
      </c>
      <c r="B55" t="str">
        <f>IF(D55&gt;0,VLOOKUP(D55,'1. Kontoplan'!$A$4:$B$43,2,0),"")</f>
        <v/>
      </c>
      <c r="C55" s="35"/>
      <c r="I55" s="36"/>
      <c r="J55" s="12" t="str">
        <f t="shared" si="0"/>
        <v/>
      </c>
    </row>
    <row r="56" spans="1:10" x14ac:dyDescent="0.2">
      <c r="A56" s="123" t="str">
        <f t="shared" si="3"/>
        <v/>
      </c>
      <c r="B56" t="str">
        <f>IF(D56&gt;0,VLOOKUP(D56,'1. Kontoplan'!$A$4:$B$43,2,0),"")</f>
        <v/>
      </c>
      <c r="C56" s="35"/>
      <c r="I56" s="36"/>
      <c r="J56" s="12" t="str">
        <f t="shared" si="0"/>
        <v/>
      </c>
    </row>
    <row r="57" spans="1:10" x14ac:dyDescent="0.2">
      <c r="A57" s="123" t="str">
        <f t="shared" si="3"/>
        <v/>
      </c>
      <c r="B57" t="str">
        <f>IF(D57&gt;0,VLOOKUP(D57,'1. Kontoplan'!$A$4:$B$43,2,0),"")</f>
        <v/>
      </c>
      <c r="C57" s="35"/>
      <c r="I57" s="36"/>
      <c r="J57" s="12" t="str">
        <f t="shared" si="0"/>
        <v/>
      </c>
    </row>
    <row r="58" spans="1:10" x14ac:dyDescent="0.2">
      <c r="A58" s="123" t="str">
        <f t="shared" si="3"/>
        <v/>
      </c>
      <c r="B58" t="str">
        <f>IF(D58&gt;0,VLOOKUP(D58,'1. Kontoplan'!$A$4:$B$43,2,0),"")</f>
        <v/>
      </c>
      <c r="C58" s="35"/>
      <c r="I58" s="36"/>
      <c r="J58" s="12" t="str">
        <f t="shared" si="0"/>
        <v/>
      </c>
    </row>
    <row r="59" spans="1:10" x14ac:dyDescent="0.2">
      <c r="A59" s="123" t="str">
        <f t="shared" si="3"/>
        <v/>
      </c>
      <c r="B59" t="str">
        <f>IF(D59&gt;0,VLOOKUP(D59,'1. Kontoplan'!$A$4:$B$43,2,0),"")</f>
        <v/>
      </c>
      <c r="C59" s="35"/>
      <c r="I59" s="36"/>
      <c r="J59" s="12" t="str">
        <f t="shared" si="0"/>
        <v/>
      </c>
    </row>
    <row r="60" spans="1:10" x14ac:dyDescent="0.2">
      <c r="A60" s="123" t="str">
        <f t="shared" si="3"/>
        <v/>
      </c>
      <c r="B60" t="str">
        <f>IF(D60&gt;0,VLOOKUP(D60,'1. Kontoplan'!$A$4:$B$43,2,0),"")</f>
        <v/>
      </c>
      <c r="C60" s="35"/>
      <c r="I60" s="36"/>
      <c r="J60" s="12" t="str">
        <f t="shared" si="0"/>
        <v/>
      </c>
    </row>
    <row r="61" spans="1:10" x14ac:dyDescent="0.2">
      <c r="A61" s="123" t="str">
        <f t="shared" si="3"/>
        <v/>
      </c>
      <c r="B61" t="str">
        <f>IF(D61&gt;0,VLOOKUP(D61,'1. Kontoplan'!$A$4:$B$43,2,0),"")</f>
        <v/>
      </c>
      <c r="C61" s="35"/>
      <c r="I61" s="36"/>
      <c r="J61" s="12" t="str">
        <f t="shared" si="0"/>
        <v/>
      </c>
    </row>
    <row r="62" spans="1:10" x14ac:dyDescent="0.2">
      <c r="A62" s="123" t="str">
        <f t="shared" si="3"/>
        <v/>
      </c>
      <c r="B62" t="str">
        <f>IF(D62&gt;0,VLOOKUP(D62,'1. Kontoplan'!$A$4:$B$43,2,0),"")</f>
        <v/>
      </c>
      <c r="C62" s="35"/>
      <c r="I62" s="36"/>
      <c r="J62" s="12" t="str">
        <f t="shared" si="0"/>
        <v/>
      </c>
    </row>
    <row r="63" spans="1:10" x14ac:dyDescent="0.2">
      <c r="A63" s="123" t="str">
        <f t="shared" si="3"/>
        <v/>
      </c>
      <c r="B63" t="str">
        <f>IF(D63&gt;0,VLOOKUP(D63,'1. Kontoplan'!$A$4:$B$43,2,0),"")</f>
        <v/>
      </c>
      <c r="C63" s="35"/>
      <c r="I63" s="36"/>
      <c r="J63" s="12" t="str">
        <f t="shared" si="0"/>
        <v/>
      </c>
    </row>
    <row r="64" spans="1:10" x14ac:dyDescent="0.2">
      <c r="A64" s="123" t="str">
        <f t="shared" ref="A64:A91" si="4">IF(D64&gt;1,A63+1,"")</f>
        <v/>
      </c>
      <c r="B64" t="str">
        <f>IF(D64&gt;0,VLOOKUP(D64,'1. Kontoplan'!$A$4:$B$43,2,0),"")</f>
        <v/>
      </c>
      <c r="C64" s="35"/>
      <c r="I64" s="36"/>
      <c r="J64" s="12" t="str">
        <f t="shared" si="0"/>
        <v/>
      </c>
    </row>
    <row r="65" spans="1:10" x14ac:dyDescent="0.2">
      <c r="A65" s="123" t="str">
        <f t="shared" si="4"/>
        <v/>
      </c>
      <c r="B65" t="str">
        <f>IF(D65&gt;0,VLOOKUP(D65,'1. Kontoplan'!$A$4:$B$43,2,0),"")</f>
        <v/>
      </c>
      <c r="C65" s="35"/>
      <c r="I65" s="36"/>
      <c r="J65" s="12" t="str">
        <f t="shared" si="0"/>
        <v/>
      </c>
    </row>
    <row r="66" spans="1:10" x14ac:dyDescent="0.2">
      <c r="A66" s="123" t="str">
        <f t="shared" si="4"/>
        <v/>
      </c>
      <c r="B66" t="str">
        <f>IF(D66&gt;0,VLOOKUP(D66,'1. Kontoplan'!$A$4:$B$43,2,0),"")</f>
        <v/>
      </c>
      <c r="C66" s="35"/>
      <c r="I66" s="36"/>
      <c r="J66" s="12" t="str">
        <f t="shared" si="0"/>
        <v/>
      </c>
    </row>
    <row r="67" spans="1:10" x14ac:dyDescent="0.2">
      <c r="A67" s="123" t="str">
        <f t="shared" si="4"/>
        <v/>
      </c>
      <c r="B67" t="str">
        <f>IF(D67&gt;0,VLOOKUP(D67,'1. Kontoplan'!$A$4:$B$43,2,0),"")</f>
        <v/>
      </c>
      <c r="C67" s="35"/>
      <c r="I67" s="36"/>
      <c r="J67" s="12" t="str">
        <f t="shared" si="0"/>
        <v/>
      </c>
    </row>
    <row r="68" spans="1:10" x14ac:dyDescent="0.2">
      <c r="A68" s="123" t="str">
        <f t="shared" si="4"/>
        <v/>
      </c>
      <c r="B68" t="str">
        <f>IF(D68&gt;0,VLOOKUP(D68,'1. Kontoplan'!$A$4:$B$43,2,0),"")</f>
        <v/>
      </c>
      <c r="C68" s="35"/>
      <c r="I68" s="36"/>
      <c r="J68" s="12" t="str">
        <f t="shared" si="0"/>
        <v/>
      </c>
    </row>
    <row r="69" spans="1:10" x14ac:dyDescent="0.2">
      <c r="A69" s="123" t="str">
        <f t="shared" si="4"/>
        <v/>
      </c>
      <c r="B69" t="str">
        <f>IF(D69&gt;0,VLOOKUP(D69,'1. Kontoplan'!$A$4:$B$43,2,0),"")</f>
        <v/>
      </c>
      <c r="C69" s="35"/>
      <c r="I69" s="36"/>
      <c r="J69" s="12" t="str">
        <f t="shared" si="0"/>
        <v/>
      </c>
    </row>
    <row r="70" spans="1:10" x14ac:dyDescent="0.2">
      <c r="A70" s="123" t="str">
        <f t="shared" si="4"/>
        <v/>
      </c>
      <c r="B70" t="str">
        <f>IF(D70&gt;0,VLOOKUP(D70,'1. Kontoplan'!$A$4:$B$43,2,0),"")</f>
        <v/>
      </c>
      <c r="C70" s="35"/>
      <c r="I70" s="36"/>
      <c r="J70" s="12" t="str">
        <f t="shared" si="0"/>
        <v/>
      </c>
    </row>
    <row r="71" spans="1:10" x14ac:dyDescent="0.2">
      <c r="A71" s="123" t="str">
        <f t="shared" si="4"/>
        <v/>
      </c>
      <c r="B71" t="str">
        <f>IF(D71&gt;0,VLOOKUP(D71,'1. Kontoplan'!$A$4:$B$43,2,0),"")</f>
        <v/>
      </c>
      <c r="C71" s="35"/>
      <c r="I71" s="36"/>
      <c r="J71" s="12" t="str">
        <f t="shared" si="0"/>
        <v/>
      </c>
    </row>
    <row r="72" spans="1:10" x14ac:dyDescent="0.2">
      <c r="A72" s="123" t="str">
        <f t="shared" si="4"/>
        <v/>
      </c>
      <c r="B72" t="str">
        <f>IF(D72&gt;0,VLOOKUP(D72,'1. Kontoplan'!$A$4:$B$43,2,0),"")</f>
        <v/>
      </c>
      <c r="C72" s="35"/>
      <c r="I72" s="36"/>
      <c r="J72" s="12" t="str">
        <f t="shared" si="0"/>
        <v/>
      </c>
    </row>
    <row r="73" spans="1:10" x14ac:dyDescent="0.2">
      <c r="A73" s="123" t="str">
        <f t="shared" si="4"/>
        <v/>
      </c>
      <c r="B73" t="str">
        <f>IF(D73&gt;0,VLOOKUP(D73,'1. Kontoplan'!$A$4:$B$43,2,0),"")</f>
        <v/>
      </c>
      <c r="C73" s="35"/>
      <c r="I73" s="36"/>
      <c r="J73" s="12" t="str">
        <f t="shared" si="0"/>
        <v/>
      </c>
    </row>
    <row r="74" spans="1:10" x14ac:dyDescent="0.2">
      <c r="A74" s="123" t="str">
        <f t="shared" si="4"/>
        <v/>
      </c>
      <c r="B74" t="str">
        <f>IF(D74&gt;0,VLOOKUP(D74,'1. Kontoplan'!$A$4:$B$43,2,0),"")</f>
        <v/>
      </c>
      <c r="C74" s="35"/>
      <c r="I74" s="36"/>
      <c r="J74" s="12" t="str">
        <f t="shared" si="0"/>
        <v/>
      </c>
    </row>
    <row r="75" spans="1:10" x14ac:dyDescent="0.2">
      <c r="A75" s="123" t="str">
        <f t="shared" si="4"/>
        <v/>
      </c>
      <c r="B75" t="str">
        <f>IF(D75&gt;0,VLOOKUP(D75,'1. Kontoplan'!$A$4:$B$43,2,0),"")</f>
        <v/>
      </c>
      <c r="C75" s="35"/>
      <c r="I75" s="36"/>
      <c r="J75" s="12" t="str">
        <f t="shared" si="0"/>
        <v/>
      </c>
    </row>
    <row r="76" spans="1:10" x14ac:dyDescent="0.2">
      <c r="A76" s="123" t="str">
        <f t="shared" si="4"/>
        <v/>
      </c>
      <c r="B76" t="str">
        <f>IF(D76&gt;0,VLOOKUP(D76,'1. Kontoplan'!$A$4:$B$43,2,0),"")</f>
        <v/>
      </c>
      <c r="C76" s="35"/>
      <c r="I76" s="36"/>
      <c r="J76" s="12" t="str">
        <f t="shared" ref="J76:J139" si="5">IF(D76&gt;0,J75+IF(D76&gt;2000,G76-H76,0),"")</f>
        <v/>
      </c>
    </row>
    <row r="77" spans="1:10" x14ac:dyDescent="0.2">
      <c r="A77" s="123" t="str">
        <f t="shared" si="4"/>
        <v/>
      </c>
      <c r="B77" t="str">
        <f>IF(D77&gt;0,VLOOKUP(D77,'1. Kontoplan'!$A$4:$B$43,2,0),"")</f>
        <v/>
      </c>
      <c r="C77" s="35"/>
      <c r="I77" s="36"/>
      <c r="J77" s="12" t="str">
        <f t="shared" si="5"/>
        <v/>
      </c>
    </row>
    <row r="78" spans="1:10" x14ac:dyDescent="0.2">
      <c r="A78" s="123" t="str">
        <f t="shared" si="4"/>
        <v/>
      </c>
      <c r="B78" t="str">
        <f>IF(D78&gt;0,VLOOKUP(D78,'1. Kontoplan'!$A$4:$B$43,2,0),"")</f>
        <v/>
      </c>
      <c r="C78" s="35"/>
      <c r="I78" s="36"/>
      <c r="J78" s="12" t="str">
        <f t="shared" si="5"/>
        <v/>
      </c>
    </row>
    <row r="79" spans="1:10" x14ac:dyDescent="0.2">
      <c r="A79" s="123" t="str">
        <f t="shared" si="4"/>
        <v/>
      </c>
      <c r="B79" t="str">
        <f>IF(D79&gt;0,VLOOKUP(D79,'1. Kontoplan'!$A$4:$B$43,2,0),"")</f>
        <v/>
      </c>
      <c r="C79" s="35"/>
      <c r="I79" s="36"/>
      <c r="J79" s="12" t="str">
        <f t="shared" si="5"/>
        <v/>
      </c>
    </row>
    <row r="80" spans="1:10" x14ac:dyDescent="0.2">
      <c r="A80" s="123" t="str">
        <f t="shared" si="4"/>
        <v/>
      </c>
      <c r="B80" t="str">
        <f>IF(D80&gt;0,VLOOKUP(D80,'1. Kontoplan'!$A$4:$B$43,2,0),"")</f>
        <v/>
      </c>
      <c r="C80" s="35"/>
      <c r="I80" s="36"/>
      <c r="J80" s="12" t="str">
        <f t="shared" si="5"/>
        <v/>
      </c>
    </row>
    <row r="81" spans="1:10" x14ac:dyDescent="0.2">
      <c r="A81" s="123" t="str">
        <f t="shared" si="4"/>
        <v/>
      </c>
      <c r="B81" t="str">
        <f>IF(D81&gt;0,VLOOKUP(D81,'1. Kontoplan'!$A$4:$B$43,2,0),"")</f>
        <v/>
      </c>
      <c r="C81" s="35"/>
      <c r="I81" s="36"/>
      <c r="J81" s="12" t="str">
        <f t="shared" si="5"/>
        <v/>
      </c>
    </row>
    <row r="82" spans="1:10" x14ac:dyDescent="0.2">
      <c r="A82" s="123" t="str">
        <f t="shared" si="4"/>
        <v/>
      </c>
      <c r="B82" t="str">
        <f>IF(D82&gt;0,VLOOKUP(D82,'1. Kontoplan'!$A$4:$B$43,2,0),"")</f>
        <v/>
      </c>
      <c r="C82" s="35"/>
      <c r="F82" s="38"/>
      <c r="I82" s="36"/>
      <c r="J82" s="12" t="str">
        <f t="shared" si="5"/>
        <v/>
      </c>
    </row>
    <row r="83" spans="1:10" x14ac:dyDescent="0.2">
      <c r="A83" s="123" t="str">
        <f t="shared" si="4"/>
        <v/>
      </c>
      <c r="B83" t="str">
        <f>IF(D83&gt;0,VLOOKUP(D83,'1. Kontoplan'!$A$4:$B$43,2,0),"")</f>
        <v/>
      </c>
      <c r="C83" s="35"/>
      <c r="F83" s="38"/>
      <c r="I83" s="36"/>
      <c r="J83" s="12" t="str">
        <f t="shared" si="5"/>
        <v/>
      </c>
    </row>
    <row r="84" spans="1:10" x14ac:dyDescent="0.2">
      <c r="A84" s="123" t="str">
        <f t="shared" si="4"/>
        <v/>
      </c>
      <c r="B84" t="str">
        <f>IF(D84&gt;0,VLOOKUP(D84,'1. Kontoplan'!$A$4:$B$43,2,0),"")</f>
        <v/>
      </c>
      <c r="C84" s="35"/>
      <c r="F84" s="38"/>
      <c r="I84" s="36"/>
      <c r="J84" s="12" t="str">
        <f t="shared" si="5"/>
        <v/>
      </c>
    </row>
    <row r="85" spans="1:10" x14ac:dyDescent="0.2">
      <c r="A85" s="123" t="str">
        <f t="shared" si="4"/>
        <v/>
      </c>
      <c r="B85" t="str">
        <f>IF(D85&gt;0,VLOOKUP(D85,'1. Kontoplan'!$A$4:$B$43,2,0),"")</f>
        <v/>
      </c>
      <c r="C85" s="35"/>
      <c r="F85" s="38"/>
      <c r="I85" s="36"/>
      <c r="J85" s="12" t="str">
        <f t="shared" si="5"/>
        <v/>
      </c>
    </row>
    <row r="86" spans="1:10" x14ac:dyDescent="0.2">
      <c r="A86" s="123" t="str">
        <f t="shared" si="4"/>
        <v/>
      </c>
      <c r="B86" t="str">
        <f>IF(D86&gt;0,VLOOKUP(D86,'1. Kontoplan'!$A$4:$B$43,2,0),"")</f>
        <v/>
      </c>
      <c r="C86" s="35"/>
      <c r="F86" s="38"/>
      <c r="I86" s="36"/>
      <c r="J86" s="12" t="str">
        <f t="shared" si="5"/>
        <v/>
      </c>
    </row>
    <row r="87" spans="1:10" x14ac:dyDescent="0.2">
      <c r="A87" s="123" t="str">
        <f t="shared" si="4"/>
        <v/>
      </c>
      <c r="B87" t="str">
        <f>IF(D87&gt;0,VLOOKUP(D87,'1. Kontoplan'!$A$4:$B$43,2,0),"")</f>
        <v/>
      </c>
      <c r="C87" s="35"/>
      <c r="F87" s="38"/>
      <c r="I87" s="36"/>
      <c r="J87" s="12" t="str">
        <f t="shared" si="5"/>
        <v/>
      </c>
    </row>
    <row r="88" spans="1:10" x14ac:dyDescent="0.2">
      <c r="A88" s="123" t="str">
        <f t="shared" si="4"/>
        <v/>
      </c>
      <c r="B88" t="str">
        <f>IF(D88&gt;0,VLOOKUP(D88,'1. Kontoplan'!$A$4:$B$43,2,0),"")</f>
        <v/>
      </c>
      <c r="C88" s="35"/>
      <c r="F88" s="38"/>
      <c r="I88" s="36"/>
      <c r="J88" s="12" t="str">
        <f t="shared" si="5"/>
        <v/>
      </c>
    </row>
    <row r="89" spans="1:10" x14ac:dyDescent="0.2">
      <c r="A89" s="123" t="str">
        <f t="shared" si="4"/>
        <v/>
      </c>
      <c r="B89" t="str">
        <f>IF(D89&gt;0,VLOOKUP(D89,'1. Kontoplan'!$A$4:$B$43,2,0),"")</f>
        <v/>
      </c>
      <c r="C89" s="35"/>
      <c r="F89" s="38"/>
      <c r="I89" s="36"/>
      <c r="J89" s="12" t="str">
        <f t="shared" si="5"/>
        <v/>
      </c>
    </row>
    <row r="90" spans="1:10" x14ac:dyDescent="0.2">
      <c r="A90" s="123" t="str">
        <f t="shared" si="4"/>
        <v/>
      </c>
      <c r="B90" t="str">
        <f>IF(D90&gt;0,VLOOKUP(D90,'1. Kontoplan'!$A$4:$B$43,2,0),"")</f>
        <v/>
      </c>
      <c r="C90" s="35"/>
      <c r="F90" s="38"/>
      <c r="I90" s="36"/>
      <c r="J90" s="12" t="str">
        <f t="shared" si="5"/>
        <v/>
      </c>
    </row>
    <row r="91" spans="1:10" x14ac:dyDescent="0.2">
      <c r="A91" s="123" t="str">
        <f t="shared" si="4"/>
        <v/>
      </c>
      <c r="B91" t="str">
        <f>IF(D91&gt;0,VLOOKUP(D91,'1. Kontoplan'!$A$4:$B$43,2,0),"")</f>
        <v/>
      </c>
      <c r="C91" s="35"/>
      <c r="F91" s="38"/>
      <c r="I91" s="36"/>
      <c r="J91" s="12" t="str">
        <f t="shared" si="5"/>
        <v/>
      </c>
    </row>
    <row r="92" spans="1:10" x14ac:dyDescent="0.2">
      <c r="A92" s="123" t="str">
        <f t="shared" ref="A92:A139" si="6">IF(D92&gt;1,A91+1,"")</f>
        <v/>
      </c>
      <c r="B92" t="str">
        <f>IF(D92&gt;0,VLOOKUP(D92,'1. Kontoplan'!$A$4:$B$43,2,0),"")</f>
        <v/>
      </c>
      <c r="C92" s="35"/>
      <c r="F92" s="38"/>
      <c r="I92" s="36"/>
      <c r="J92" s="12" t="str">
        <f t="shared" si="5"/>
        <v/>
      </c>
    </row>
    <row r="93" spans="1:10" x14ac:dyDescent="0.2">
      <c r="A93" s="123" t="str">
        <f t="shared" si="6"/>
        <v/>
      </c>
      <c r="B93" t="str">
        <f>IF(D93&gt;0,VLOOKUP(D93,'1. Kontoplan'!$A$4:$B$43,2,0),"")</f>
        <v/>
      </c>
      <c r="C93" s="35"/>
      <c r="I93" s="36"/>
      <c r="J93" s="12" t="str">
        <f t="shared" si="5"/>
        <v/>
      </c>
    </row>
    <row r="94" spans="1:10" x14ac:dyDescent="0.2">
      <c r="A94" s="123" t="str">
        <f t="shared" si="6"/>
        <v/>
      </c>
      <c r="B94" t="str">
        <f>IF(D94&gt;0,VLOOKUP(D94,'1. Kontoplan'!$A$4:$B$43,2,0),"")</f>
        <v/>
      </c>
      <c r="C94" s="35"/>
      <c r="I94" s="36"/>
      <c r="J94" s="12" t="str">
        <f t="shared" si="5"/>
        <v/>
      </c>
    </row>
    <row r="95" spans="1:10" x14ac:dyDescent="0.2">
      <c r="A95" s="123" t="str">
        <f t="shared" si="6"/>
        <v/>
      </c>
      <c r="B95" t="str">
        <f>IF(D95&gt;0,VLOOKUP(D95,'1. Kontoplan'!$A$4:$B$43,2,0),"")</f>
        <v/>
      </c>
      <c r="C95" s="35"/>
      <c r="I95" s="36"/>
      <c r="J95" s="12" t="str">
        <f t="shared" si="5"/>
        <v/>
      </c>
    </row>
    <row r="96" spans="1:10" x14ac:dyDescent="0.2">
      <c r="A96" s="123" t="str">
        <f t="shared" si="6"/>
        <v/>
      </c>
      <c r="B96" t="str">
        <f>IF(D96&gt;0,VLOOKUP(D96,'1. Kontoplan'!$A$4:$B$43,2,0),"")</f>
        <v/>
      </c>
      <c r="C96" s="35"/>
      <c r="I96" s="36"/>
      <c r="J96" s="12" t="str">
        <f t="shared" si="5"/>
        <v/>
      </c>
    </row>
    <row r="97" spans="1:10" x14ac:dyDescent="0.2">
      <c r="A97" s="123" t="str">
        <f t="shared" si="6"/>
        <v/>
      </c>
      <c r="B97" t="str">
        <f>IF(D97&gt;0,VLOOKUP(D97,'1. Kontoplan'!$A$4:$B$43,2,0),"")</f>
        <v/>
      </c>
      <c r="C97" s="35"/>
      <c r="I97" s="36"/>
      <c r="J97" s="12" t="str">
        <f t="shared" si="5"/>
        <v/>
      </c>
    </row>
    <row r="98" spans="1:10" x14ac:dyDescent="0.2">
      <c r="A98" s="123" t="str">
        <f t="shared" si="6"/>
        <v/>
      </c>
      <c r="B98" t="str">
        <f>IF(D98&gt;0,VLOOKUP(D98,'1. Kontoplan'!$A$4:$B$43,2,0),"")</f>
        <v/>
      </c>
      <c r="C98" s="35"/>
      <c r="I98" s="36"/>
      <c r="J98" s="12" t="str">
        <f t="shared" si="5"/>
        <v/>
      </c>
    </row>
    <row r="99" spans="1:10" x14ac:dyDescent="0.2">
      <c r="A99" s="123" t="str">
        <f t="shared" si="6"/>
        <v/>
      </c>
      <c r="B99" t="str">
        <f>IF(D99&gt;0,VLOOKUP(D99,'1. Kontoplan'!$A$4:$B$43,2,0),"")</f>
        <v/>
      </c>
      <c r="C99" s="35"/>
      <c r="I99" s="36"/>
      <c r="J99" s="12" t="str">
        <f t="shared" si="5"/>
        <v/>
      </c>
    </row>
    <row r="100" spans="1:10" x14ac:dyDescent="0.2">
      <c r="A100" s="123" t="str">
        <f t="shared" si="6"/>
        <v/>
      </c>
      <c r="B100" t="str">
        <f>IF(D100&gt;0,VLOOKUP(D100,'1. Kontoplan'!$A$4:$B$43,2,0),"")</f>
        <v/>
      </c>
      <c r="C100" s="35"/>
      <c r="I100" s="36"/>
      <c r="J100" s="12" t="str">
        <f t="shared" si="5"/>
        <v/>
      </c>
    </row>
    <row r="101" spans="1:10" x14ac:dyDescent="0.2">
      <c r="A101" s="123" t="str">
        <f t="shared" si="6"/>
        <v/>
      </c>
      <c r="B101" t="str">
        <f>IF(D101&gt;0,VLOOKUP(D101,'1. Kontoplan'!$A$4:$B$43,2,0),"")</f>
        <v/>
      </c>
      <c r="C101" s="35"/>
      <c r="I101" s="36"/>
      <c r="J101" s="12" t="str">
        <f t="shared" si="5"/>
        <v/>
      </c>
    </row>
    <row r="102" spans="1:10" x14ac:dyDescent="0.2">
      <c r="A102" s="123" t="str">
        <f t="shared" si="6"/>
        <v/>
      </c>
      <c r="B102" t="str">
        <f>IF(D102&gt;0,VLOOKUP(D102,'1. Kontoplan'!$A$4:$B$43,2,0),"")</f>
        <v/>
      </c>
      <c r="I102" s="36"/>
      <c r="J102" s="12" t="str">
        <f t="shared" si="5"/>
        <v/>
      </c>
    </row>
    <row r="103" spans="1:10" x14ac:dyDescent="0.2">
      <c r="A103" s="123" t="str">
        <f t="shared" si="6"/>
        <v/>
      </c>
      <c r="B103" t="str">
        <f>IF(D103&gt;0,VLOOKUP(D103,'1. Kontoplan'!$A$4:$B$43,2,0),"")</f>
        <v/>
      </c>
      <c r="I103" s="36"/>
      <c r="J103" s="12" t="str">
        <f t="shared" si="5"/>
        <v/>
      </c>
    </row>
    <row r="104" spans="1:10" x14ac:dyDescent="0.2">
      <c r="A104" s="123" t="str">
        <f t="shared" si="6"/>
        <v/>
      </c>
      <c r="B104" t="str">
        <f>IF(D104&gt;0,VLOOKUP(D104,'1. Kontoplan'!$A$4:$B$43,2,0),"")</f>
        <v/>
      </c>
      <c r="I104" s="36"/>
      <c r="J104" s="12" t="str">
        <f t="shared" si="5"/>
        <v/>
      </c>
    </row>
    <row r="105" spans="1:10" x14ac:dyDescent="0.2">
      <c r="A105" s="123" t="str">
        <f t="shared" si="6"/>
        <v/>
      </c>
      <c r="B105" t="str">
        <f>IF(D105&gt;0,VLOOKUP(D105,'1. Kontoplan'!$A$4:$B$43,2,0),"")</f>
        <v/>
      </c>
      <c r="I105" s="36"/>
      <c r="J105" s="12" t="str">
        <f t="shared" si="5"/>
        <v/>
      </c>
    </row>
    <row r="106" spans="1:10" x14ac:dyDescent="0.2">
      <c r="A106" s="123" t="str">
        <f t="shared" si="6"/>
        <v/>
      </c>
      <c r="B106" t="str">
        <f>IF(D106&gt;0,VLOOKUP(D106,'1. Kontoplan'!$A$4:$B$43,2,0),"")</f>
        <v/>
      </c>
      <c r="I106" s="36"/>
      <c r="J106" s="12" t="str">
        <f t="shared" si="5"/>
        <v/>
      </c>
    </row>
    <row r="107" spans="1:10" x14ac:dyDescent="0.2">
      <c r="A107" s="123" t="str">
        <f t="shared" si="6"/>
        <v/>
      </c>
      <c r="B107" t="str">
        <f>IF(D107&gt;0,VLOOKUP(D107,'1. Kontoplan'!$A$4:$B$43,2,0),"")</f>
        <v/>
      </c>
      <c r="I107" s="36"/>
      <c r="J107" s="12" t="str">
        <f t="shared" si="5"/>
        <v/>
      </c>
    </row>
    <row r="108" spans="1:10" x14ac:dyDescent="0.2">
      <c r="A108" s="123" t="str">
        <f t="shared" si="6"/>
        <v/>
      </c>
      <c r="B108" t="str">
        <f>IF(D108&gt;0,VLOOKUP(D108,'1. Kontoplan'!$A$4:$B$43,2,0),"")</f>
        <v/>
      </c>
      <c r="I108" s="36"/>
      <c r="J108" s="12" t="str">
        <f t="shared" si="5"/>
        <v/>
      </c>
    </row>
    <row r="109" spans="1:10" x14ac:dyDescent="0.2">
      <c r="A109" s="123" t="str">
        <f t="shared" si="6"/>
        <v/>
      </c>
      <c r="B109" t="str">
        <f>IF(D109&gt;0,VLOOKUP(D109,'1. Kontoplan'!$A$4:$B$43,2,0),"")</f>
        <v/>
      </c>
      <c r="I109" s="36"/>
      <c r="J109" s="12" t="str">
        <f t="shared" si="5"/>
        <v/>
      </c>
    </row>
    <row r="110" spans="1:10" x14ac:dyDescent="0.2">
      <c r="A110" s="123" t="str">
        <f t="shared" si="6"/>
        <v/>
      </c>
      <c r="B110" t="str">
        <f>IF(D110&gt;0,VLOOKUP(D110,'1. Kontoplan'!$A$4:$B$43,2,0),"")</f>
        <v/>
      </c>
      <c r="I110" s="36"/>
      <c r="J110" s="12" t="str">
        <f t="shared" si="5"/>
        <v/>
      </c>
    </row>
    <row r="111" spans="1:10" x14ac:dyDescent="0.2">
      <c r="A111" s="123" t="str">
        <f t="shared" si="6"/>
        <v/>
      </c>
      <c r="B111" t="str">
        <f>IF(D111&gt;0,VLOOKUP(D111,'1. Kontoplan'!$A$4:$B$43,2,0),"")</f>
        <v/>
      </c>
      <c r="I111" s="36"/>
      <c r="J111" s="12" t="str">
        <f t="shared" si="5"/>
        <v/>
      </c>
    </row>
    <row r="112" spans="1:10" x14ac:dyDescent="0.2">
      <c r="A112" s="123" t="str">
        <f t="shared" si="6"/>
        <v/>
      </c>
      <c r="B112" t="str">
        <f>IF(D112&gt;0,VLOOKUP(D112,'1. Kontoplan'!$A$4:$B$43,2,0),"")</f>
        <v/>
      </c>
      <c r="I112" s="36"/>
      <c r="J112" s="12" t="str">
        <f t="shared" si="5"/>
        <v/>
      </c>
    </row>
    <row r="113" spans="1:10" x14ac:dyDescent="0.2">
      <c r="A113" s="123" t="str">
        <f t="shared" si="6"/>
        <v/>
      </c>
      <c r="B113" t="str">
        <f>IF(D113&gt;0,VLOOKUP(D113,'1. Kontoplan'!$A$4:$B$43,2,0),"")</f>
        <v/>
      </c>
      <c r="I113" s="36"/>
      <c r="J113" s="12" t="str">
        <f t="shared" si="5"/>
        <v/>
      </c>
    </row>
    <row r="114" spans="1:10" x14ac:dyDescent="0.2">
      <c r="A114" s="123" t="str">
        <f t="shared" si="6"/>
        <v/>
      </c>
      <c r="B114" t="str">
        <f>IF(D114&gt;0,VLOOKUP(D114,'1. Kontoplan'!$A$4:$B$43,2,0),"")</f>
        <v/>
      </c>
      <c r="I114" s="36"/>
      <c r="J114" s="12" t="str">
        <f t="shared" si="5"/>
        <v/>
      </c>
    </row>
    <row r="115" spans="1:10" x14ac:dyDescent="0.2">
      <c r="A115" s="123" t="str">
        <f t="shared" si="6"/>
        <v/>
      </c>
      <c r="B115" t="str">
        <f>IF(D115&gt;0,VLOOKUP(D115,'1. Kontoplan'!$A$4:$B$43,2,0),"")</f>
        <v/>
      </c>
      <c r="I115" s="36"/>
      <c r="J115" s="12" t="str">
        <f t="shared" si="5"/>
        <v/>
      </c>
    </row>
    <row r="116" spans="1:10" x14ac:dyDescent="0.2">
      <c r="A116" s="123" t="str">
        <f t="shared" si="6"/>
        <v/>
      </c>
      <c r="B116" t="str">
        <f>IF(D116&gt;0,VLOOKUP(D116,'1. Kontoplan'!$A$4:$B$43,2,0),"")</f>
        <v/>
      </c>
      <c r="I116" s="36"/>
      <c r="J116" s="12" t="str">
        <f t="shared" si="5"/>
        <v/>
      </c>
    </row>
    <row r="117" spans="1:10" x14ac:dyDescent="0.2">
      <c r="A117" s="123" t="str">
        <f t="shared" si="6"/>
        <v/>
      </c>
      <c r="B117" t="str">
        <f>IF(D117&gt;0,VLOOKUP(D117,'1. Kontoplan'!$A$4:$B$43,2,0),"")</f>
        <v/>
      </c>
      <c r="I117" s="36"/>
      <c r="J117" s="12" t="str">
        <f t="shared" si="5"/>
        <v/>
      </c>
    </row>
    <row r="118" spans="1:10" x14ac:dyDescent="0.2">
      <c r="A118" s="123" t="str">
        <f t="shared" si="6"/>
        <v/>
      </c>
      <c r="B118" t="str">
        <f>IF(D118&gt;0,VLOOKUP(D118,'1. Kontoplan'!$A$4:$B$43,2,0),"")</f>
        <v/>
      </c>
      <c r="I118" s="36"/>
      <c r="J118" s="12" t="str">
        <f t="shared" si="5"/>
        <v/>
      </c>
    </row>
    <row r="119" spans="1:10" x14ac:dyDescent="0.2">
      <c r="A119" s="123" t="str">
        <f t="shared" si="6"/>
        <v/>
      </c>
      <c r="B119" t="str">
        <f>IF(D119&gt;0,VLOOKUP(D119,'1. Kontoplan'!$A$4:$B$43,2,0),"")</f>
        <v/>
      </c>
      <c r="I119" s="36"/>
      <c r="J119" s="12" t="str">
        <f t="shared" si="5"/>
        <v/>
      </c>
    </row>
    <row r="120" spans="1:10" x14ac:dyDescent="0.2">
      <c r="A120" s="123" t="str">
        <f t="shared" si="6"/>
        <v/>
      </c>
      <c r="B120" t="str">
        <f>IF(D120&gt;0,VLOOKUP(D120,'1. Kontoplan'!$A$4:$B$43,2,0),"")</f>
        <v/>
      </c>
      <c r="I120" s="36"/>
      <c r="J120" s="12" t="str">
        <f t="shared" si="5"/>
        <v/>
      </c>
    </row>
    <row r="121" spans="1:10" x14ac:dyDescent="0.2">
      <c r="A121" s="123" t="str">
        <f t="shared" si="6"/>
        <v/>
      </c>
      <c r="B121" t="str">
        <f>IF(D121&gt;0,VLOOKUP(D121,'1. Kontoplan'!$A$4:$B$43,2,0),"")</f>
        <v/>
      </c>
      <c r="I121" s="36"/>
      <c r="J121" s="12" t="str">
        <f t="shared" si="5"/>
        <v/>
      </c>
    </row>
    <row r="122" spans="1:10" x14ac:dyDescent="0.2">
      <c r="A122" s="123" t="str">
        <f t="shared" si="6"/>
        <v/>
      </c>
      <c r="B122" t="str">
        <f>IF(D122&gt;0,VLOOKUP(D122,'1. Kontoplan'!$A$4:$B$43,2,0),"")</f>
        <v/>
      </c>
      <c r="I122" s="36"/>
      <c r="J122" s="12" t="str">
        <f t="shared" si="5"/>
        <v/>
      </c>
    </row>
    <row r="123" spans="1:10" x14ac:dyDescent="0.2">
      <c r="A123" s="123" t="str">
        <f t="shared" si="6"/>
        <v/>
      </c>
      <c r="B123" t="str">
        <f>IF(D123&gt;0,VLOOKUP(D123,'1. Kontoplan'!$A$4:$B$43,2,0),"")</f>
        <v/>
      </c>
      <c r="I123" s="36"/>
      <c r="J123" s="12" t="str">
        <f t="shared" si="5"/>
        <v/>
      </c>
    </row>
    <row r="124" spans="1:10" x14ac:dyDescent="0.2">
      <c r="A124" s="123" t="str">
        <f t="shared" si="6"/>
        <v/>
      </c>
      <c r="B124" t="str">
        <f>IF(D124&gt;0,VLOOKUP(D124,'1. Kontoplan'!$A$4:$B$43,2,0),"")</f>
        <v/>
      </c>
      <c r="I124" s="36"/>
      <c r="J124" s="12" t="str">
        <f t="shared" si="5"/>
        <v/>
      </c>
    </row>
    <row r="125" spans="1:10" x14ac:dyDescent="0.2">
      <c r="A125" s="123" t="str">
        <f t="shared" si="6"/>
        <v/>
      </c>
      <c r="B125" t="str">
        <f>IF(D125&gt;0,VLOOKUP(D125,'1. Kontoplan'!$A$4:$B$43,2,0),"")</f>
        <v/>
      </c>
      <c r="I125" s="36"/>
      <c r="J125" s="12" t="str">
        <f t="shared" si="5"/>
        <v/>
      </c>
    </row>
    <row r="126" spans="1:10" x14ac:dyDescent="0.2">
      <c r="A126" s="123" t="str">
        <f t="shared" si="6"/>
        <v/>
      </c>
      <c r="B126" t="str">
        <f>IF(D126&gt;0,VLOOKUP(D126,'1. Kontoplan'!$A$4:$B$43,2,0),"")</f>
        <v/>
      </c>
      <c r="I126" s="36"/>
      <c r="J126" s="12" t="str">
        <f t="shared" si="5"/>
        <v/>
      </c>
    </row>
    <row r="127" spans="1:10" x14ac:dyDescent="0.2">
      <c r="A127" s="123" t="str">
        <f t="shared" si="6"/>
        <v/>
      </c>
      <c r="B127" t="str">
        <f>IF(D127&gt;0,VLOOKUP(D127,'1. Kontoplan'!$A$4:$B$43,2,0),"")</f>
        <v/>
      </c>
      <c r="I127" s="36"/>
      <c r="J127" s="12" t="str">
        <f t="shared" si="5"/>
        <v/>
      </c>
    </row>
    <row r="128" spans="1:10" x14ac:dyDescent="0.2">
      <c r="A128" s="123" t="str">
        <f t="shared" si="6"/>
        <v/>
      </c>
      <c r="B128" t="str">
        <f>IF(D128&gt;0,VLOOKUP(D128,'1. Kontoplan'!$A$4:$B$43,2,0),"")</f>
        <v/>
      </c>
      <c r="I128" s="36"/>
      <c r="J128" s="12" t="str">
        <f t="shared" si="5"/>
        <v/>
      </c>
    </row>
    <row r="129" spans="1:10" x14ac:dyDescent="0.2">
      <c r="A129" s="123" t="str">
        <f t="shared" si="6"/>
        <v/>
      </c>
      <c r="B129" t="str">
        <f>IF(D129&gt;0,VLOOKUP(D129,'1. Kontoplan'!$A$4:$B$43,2,0),"")</f>
        <v/>
      </c>
      <c r="I129" s="36"/>
      <c r="J129" s="12" t="str">
        <f t="shared" si="5"/>
        <v/>
      </c>
    </row>
    <row r="130" spans="1:10" x14ac:dyDescent="0.2">
      <c r="A130" s="123" t="str">
        <f t="shared" si="6"/>
        <v/>
      </c>
      <c r="B130" t="str">
        <f>IF(D130&gt;0,VLOOKUP(D130,'1. Kontoplan'!$A$4:$B$43,2,0),"")</f>
        <v/>
      </c>
      <c r="I130" s="36"/>
      <c r="J130" s="12" t="str">
        <f t="shared" si="5"/>
        <v/>
      </c>
    </row>
    <row r="131" spans="1:10" x14ac:dyDescent="0.2">
      <c r="A131" s="123" t="str">
        <f t="shared" si="6"/>
        <v/>
      </c>
      <c r="B131" t="str">
        <f>IF(D131&gt;0,VLOOKUP(D131,'1. Kontoplan'!$A$4:$B$43,2,0),"")</f>
        <v/>
      </c>
      <c r="I131" s="36"/>
      <c r="J131" s="12" t="str">
        <f t="shared" si="5"/>
        <v/>
      </c>
    </row>
    <row r="132" spans="1:10" x14ac:dyDescent="0.2">
      <c r="A132" s="123" t="str">
        <f t="shared" si="6"/>
        <v/>
      </c>
      <c r="B132" t="str">
        <f>IF(D132&gt;0,VLOOKUP(D132,'1. Kontoplan'!$A$4:$B$43,2,0),"")</f>
        <v/>
      </c>
      <c r="I132" s="36"/>
      <c r="J132" s="12" t="str">
        <f t="shared" si="5"/>
        <v/>
      </c>
    </row>
    <row r="133" spans="1:10" x14ac:dyDescent="0.2">
      <c r="A133" s="123" t="str">
        <f t="shared" si="6"/>
        <v/>
      </c>
      <c r="B133" t="str">
        <f>IF(D133&gt;0,VLOOKUP(D133,'1. Kontoplan'!$A$4:$B$43,2,0),"")</f>
        <v/>
      </c>
      <c r="I133" s="36"/>
      <c r="J133" s="12" t="str">
        <f t="shared" si="5"/>
        <v/>
      </c>
    </row>
    <row r="134" spans="1:10" x14ac:dyDescent="0.2">
      <c r="A134" s="123" t="str">
        <f t="shared" si="6"/>
        <v/>
      </c>
      <c r="B134" t="str">
        <f>IF(D134&gt;0,VLOOKUP(D134,'1. Kontoplan'!$A$4:$B$43,2,0),"")</f>
        <v/>
      </c>
      <c r="I134" s="36"/>
      <c r="J134" s="12" t="str">
        <f t="shared" si="5"/>
        <v/>
      </c>
    </row>
    <row r="135" spans="1:10" x14ac:dyDescent="0.2">
      <c r="A135" s="123" t="str">
        <f t="shared" si="6"/>
        <v/>
      </c>
      <c r="B135" t="str">
        <f>IF(D135&gt;0,VLOOKUP(D135,'1. Kontoplan'!$A$4:$B$43,2,0),"")</f>
        <v/>
      </c>
      <c r="I135" s="36"/>
      <c r="J135" s="12" t="str">
        <f t="shared" si="5"/>
        <v/>
      </c>
    </row>
    <row r="136" spans="1:10" x14ac:dyDescent="0.2">
      <c r="A136" s="123" t="str">
        <f t="shared" si="6"/>
        <v/>
      </c>
      <c r="B136" t="str">
        <f>IF(D136&gt;0,VLOOKUP(D136,'1. Kontoplan'!$A$4:$B$43,2,0),"")</f>
        <v/>
      </c>
      <c r="I136" s="36"/>
      <c r="J136" s="12" t="str">
        <f t="shared" si="5"/>
        <v/>
      </c>
    </row>
    <row r="137" spans="1:10" x14ac:dyDescent="0.2">
      <c r="A137" s="123" t="str">
        <f t="shared" si="6"/>
        <v/>
      </c>
      <c r="B137" t="str">
        <f>IF(D137&gt;0,VLOOKUP(D137,'1. Kontoplan'!$A$4:$B$43,2,0),"")</f>
        <v/>
      </c>
      <c r="I137" s="36"/>
      <c r="J137" s="12" t="str">
        <f t="shared" si="5"/>
        <v/>
      </c>
    </row>
    <row r="138" spans="1:10" x14ac:dyDescent="0.2">
      <c r="A138" s="123" t="str">
        <f t="shared" si="6"/>
        <v/>
      </c>
      <c r="B138" t="str">
        <f>IF(D138&gt;0,VLOOKUP(D138,'1. Kontoplan'!$A$4:$B$43,2,0),"")</f>
        <v/>
      </c>
      <c r="I138" s="36"/>
      <c r="J138" s="12" t="str">
        <f t="shared" si="5"/>
        <v/>
      </c>
    </row>
    <row r="139" spans="1:10" x14ac:dyDescent="0.2">
      <c r="A139" s="123" t="str">
        <f t="shared" si="6"/>
        <v/>
      </c>
      <c r="B139" t="str">
        <f>IF(D139&gt;0,VLOOKUP(D139,'1. Kontoplan'!$A$4:$B$43,2,0),"")</f>
        <v/>
      </c>
      <c r="I139" s="36"/>
      <c r="J139" s="12" t="str">
        <f t="shared" si="5"/>
        <v/>
      </c>
    </row>
    <row r="140" spans="1:10" x14ac:dyDescent="0.2">
      <c r="A140" s="123" t="str">
        <f t="shared" ref="A140:A203" si="7">IF(D140&gt;1,A139+1,"")</f>
        <v/>
      </c>
      <c r="B140" t="str">
        <f>IF(D140&gt;0,VLOOKUP(D140,'1. Kontoplan'!$A$4:$B$43,2,0),"")</f>
        <v/>
      </c>
      <c r="I140" s="36"/>
      <c r="J140" s="12" t="str">
        <f t="shared" ref="J140:J203" si="8">IF(D140&gt;0,J139+IF(D140&gt;2000,G140-H140,0),"")</f>
        <v/>
      </c>
    </row>
    <row r="141" spans="1:10" x14ac:dyDescent="0.2">
      <c r="A141" s="123" t="str">
        <f t="shared" si="7"/>
        <v/>
      </c>
      <c r="B141" t="str">
        <f>IF(D141&gt;0,VLOOKUP(D141,'1. Kontoplan'!$A$4:$B$43,2,0),"")</f>
        <v/>
      </c>
      <c r="I141" s="36"/>
      <c r="J141" s="12" t="str">
        <f t="shared" si="8"/>
        <v/>
      </c>
    </row>
    <row r="142" spans="1:10" x14ac:dyDescent="0.2">
      <c r="A142" s="123" t="str">
        <f t="shared" si="7"/>
        <v/>
      </c>
      <c r="B142" t="str">
        <f>IF(D142&gt;0,VLOOKUP(D142,'1. Kontoplan'!$A$4:$B$43,2,0),"")</f>
        <v/>
      </c>
      <c r="I142" s="36"/>
      <c r="J142" s="12" t="str">
        <f t="shared" si="8"/>
        <v/>
      </c>
    </row>
    <row r="143" spans="1:10" x14ac:dyDescent="0.2">
      <c r="A143" s="123" t="str">
        <f t="shared" si="7"/>
        <v/>
      </c>
      <c r="B143" t="str">
        <f>IF(D143&gt;0,VLOOKUP(D143,'1. Kontoplan'!$A$4:$B$43,2,0),"")</f>
        <v/>
      </c>
      <c r="I143" s="36"/>
      <c r="J143" s="12" t="str">
        <f t="shared" si="8"/>
        <v/>
      </c>
    </row>
    <row r="144" spans="1:10" x14ac:dyDescent="0.2">
      <c r="A144" s="123" t="str">
        <f t="shared" si="7"/>
        <v/>
      </c>
      <c r="B144" t="str">
        <f>IF(D144&gt;0,VLOOKUP(D144,'1. Kontoplan'!$A$4:$B$43,2,0),"")</f>
        <v/>
      </c>
      <c r="I144" s="36"/>
      <c r="J144" s="12" t="str">
        <f t="shared" si="8"/>
        <v/>
      </c>
    </row>
    <row r="145" spans="1:10" x14ac:dyDescent="0.2">
      <c r="A145" s="123" t="str">
        <f t="shared" si="7"/>
        <v/>
      </c>
      <c r="B145" t="str">
        <f>IF(D145&gt;0,VLOOKUP(D145,'1. Kontoplan'!$A$4:$B$43,2,0),"")</f>
        <v/>
      </c>
      <c r="I145" s="36"/>
      <c r="J145" s="12" t="str">
        <f t="shared" si="8"/>
        <v/>
      </c>
    </row>
    <row r="146" spans="1:10" x14ac:dyDescent="0.2">
      <c r="A146" s="123" t="str">
        <f t="shared" si="7"/>
        <v/>
      </c>
      <c r="B146" t="str">
        <f>IF(D146&gt;0,VLOOKUP(D146,'1. Kontoplan'!$A$4:$B$43,2,0),"")</f>
        <v/>
      </c>
      <c r="I146" s="36"/>
      <c r="J146" s="12" t="str">
        <f t="shared" si="8"/>
        <v/>
      </c>
    </row>
    <row r="147" spans="1:10" x14ac:dyDescent="0.2">
      <c r="A147" s="123" t="str">
        <f t="shared" si="7"/>
        <v/>
      </c>
      <c r="B147" t="str">
        <f>IF(D147&gt;0,VLOOKUP(D147,'1. Kontoplan'!$A$4:$B$43,2,0),"")</f>
        <v/>
      </c>
      <c r="I147" s="36"/>
      <c r="J147" s="12" t="str">
        <f t="shared" si="8"/>
        <v/>
      </c>
    </row>
    <row r="148" spans="1:10" x14ac:dyDescent="0.2">
      <c r="A148" s="123" t="str">
        <f t="shared" si="7"/>
        <v/>
      </c>
      <c r="B148" t="str">
        <f>IF(D148&gt;0,VLOOKUP(D148,'1. Kontoplan'!$A$4:$B$43,2,0),"")</f>
        <v/>
      </c>
      <c r="I148" s="36"/>
      <c r="J148" s="12" t="str">
        <f t="shared" si="8"/>
        <v/>
      </c>
    </row>
    <row r="149" spans="1:10" x14ac:dyDescent="0.2">
      <c r="A149" s="123" t="str">
        <f t="shared" si="7"/>
        <v/>
      </c>
      <c r="B149" t="str">
        <f>IF(D149&gt;0,VLOOKUP(D149,'1. Kontoplan'!$A$4:$B$43,2,0),"")</f>
        <v/>
      </c>
      <c r="I149" s="36"/>
      <c r="J149" s="12" t="str">
        <f t="shared" si="8"/>
        <v/>
      </c>
    </row>
    <row r="150" spans="1:10" x14ac:dyDescent="0.2">
      <c r="A150" s="123" t="str">
        <f t="shared" si="7"/>
        <v/>
      </c>
      <c r="B150" t="str">
        <f>IF(D150&gt;0,VLOOKUP(D150,'1. Kontoplan'!$A$4:$B$43,2,0),"")</f>
        <v/>
      </c>
      <c r="I150" s="36"/>
      <c r="J150" s="12" t="str">
        <f t="shared" si="8"/>
        <v/>
      </c>
    </row>
    <row r="151" spans="1:10" x14ac:dyDescent="0.2">
      <c r="A151" s="123" t="str">
        <f t="shared" si="7"/>
        <v/>
      </c>
      <c r="B151" t="str">
        <f>IF(D151&gt;0,VLOOKUP(D151,'1. Kontoplan'!$A$4:$B$43,2,0),"")</f>
        <v/>
      </c>
      <c r="I151" s="36"/>
      <c r="J151" s="12" t="str">
        <f t="shared" si="8"/>
        <v/>
      </c>
    </row>
    <row r="152" spans="1:10" x14ac:dyDescent="0.2">
      <c r="A152" s="123" t="str">
        <f t="shared" si="7"/>
        <v/>
      </c>
      <c r="B152" t="str">
        <f>IF(D152&gt;0,VLOOKUP(D152,'1. Kontoplan'!$A$4:$B$43,2,0),"")</f>
        <v/>
      </c>
      <c r="I152" s="36"/>
      <c r="J152" s="12" t="str">
        <f t="shared" si="8"/>
        <v/>
      </c>
    </row>
    <row r="153" spans="1:10" x14ac:dyDescent="0.2">
      <c r="A153" s="123" t="str">
        <f t="shared" si="7"/>
        <v/>
      </c>
      <c r="B153" t="str">
        <f>IF(D153&gt;0,VLOOKUP(D153,'1. Kontoplan'!$A$4:$B$43,2,0),"")</f>
        <v/>
      </c>
      <c r="I153" s="36"/>
      <c r="J153" s="12" t="str">
        <f t="shared" si="8"/>
        <v/>
      </c>
    </row>
    <row r="154" spans="1:10" x14ac:dyDescent="0.2">
      <c r="A154" s="123" t="str">
        <f t="shared" si="7"/>
        <v/>
      </c>
      <c r="B154" t="str">
        <f>IF(D154&gt;0,VLOOKUP(D154,'1. Kontoplan'!$A$4:$B$43,2,0),"")</f>
        <v/>
      </c>
      <c r="I154" s="36"/>
      <c r="J154" s="12" t="str">
        <f t="shared" si="8"/>
        <v/>
      </c>
    </row>
    <row r="155" spans="1:10" x14ac:dyDescent="0.2">
      <c r="A155" s="123" t="str">
        <f t="shared" si="7"/>
        <v/>
      </c>
      <c r="B155" t="str">
        <f>IF(D155&gt;0,VLOOKUP(D155,'1. Kontoplan'!$A$4:$B$43,2,0),"")</f>
        <v/>
      </c>
      <c r="I155" s="36"/>
      <c r="J155" s="12" t="str">
        <f t="shared" si="8"/>
        <v/>
      </c>
    </row>
    <row r="156" spans="1:10" x14ac:dyDescent="0.2">
      <c r="A156" s="123" t="str">
        <f t="shared" si="7"/>
        <v/>
      </c>
      <c r="B156" t="str">
        <f>IF(D156&gt;0,VLOOKUP(D156,'1. Kontoplan'!$A$4:$B$43,2,0),"")</f>
        <v/>
      </c>
      <c r="I156" s="36"/>
      <c r="J156" s="12" t="str">
        <f t="shared" si="8"/>
        <v/>
      </c>
    </row>
    <row r="157" spans="1:10" x14ac:dyDescent="0.2">
      <c r="A157" s="123" t="str">
        <f t="shared" si="7"/>
        <v/>
      </c>
      <c r="B157" t="str">
        <f>IF(D157&gt;0,VLOOKUP(D157,'1. Kontoplan'!$A$4:$B$43,2,0),"")</f>
        <v/>
      </c>
      <c r="I157" s="36"/>
      <c r="J157" s="12" t="str">
        <f t="shared" si="8"/>
        <v/>
      </c>
    </row>
    <row r="158" spans="1:10" x14ac:dyDescent="0.2">
      <c r="A158" s="123" t="str">
        <f t="shared" si="7"/>
        <v/>
      </c>
      <c r="B158" t="str">
        <f>IF(D158&gt;0,VLOOKUP(D158,'1. Kontoplan'!$A$4:$B$43,2,0),"")</f>
        <v/>
      </c>
      <c r="I158" s="36"/>
      <c r="J158" s="12" t="str">
        <f t="shared" si="8"/>
        <v/>
      </c>
    </row>
    <row r="159" spans="1:10" x14ac:dyDescent="0.2">
      <c r="A159" s="123" t="str">
        <f t="shared" si="7"/>
        <v/>
      </c>
      <c r="B159" t="str">
        <f>IF(D159&gt;0,VLOOKUP(D159,'1. Kontoplan'!$A$4:$B$43,2,0),"")</f>
        <v/>
      </c>
      <c r="I159" s="36"/>
      <c r="J159" s="12" t="str">
        <f t="shared" si="8"/>
        <v/>
      </c>
    </row>
    <row r="160" spans="1:10" x14ac:dyDescent="0.2">
      <c r="A160" s="123" t="str">
        <f t="shared" si="7"/>
        <v/>
      </c>
      <c r="B160" t="str">
        <f>IF(D160&gt;0,VLOOKUP(D160,'1. Kontoplan'!$A$4:$B$43,2,0),"")</f>
        <v/>
      </c>
      <c r="I160" s="36"/>
      <c r="J160" s="12" t="str">
        <f t="shared" si="8"/>
        <v/>
      </c>
    </row>
    <row r="161" spans="1:10" x14ac:dyDescent="0.2">
      <c r="A161" s="123" t="str">
        <f t="shared" si="7"/>
        <v/>
      </c>
      <c r="B161" t="str">
        <f>IF(D161&gt;0,VLOOKUP(D161,'1. Kontoplan'!$A$4:$B$43,2,0),"")</f>
        <v/>
      </c>
      <c r="I161" s="36"/>
      <c r="J161" s="12" t="str">
        <f t="shared" si="8"/>
        <v/>
      </c>
    </row>
    <row r="162" spans="1:10" x14ac:dyDescent="0.2">
      <c r="A162" s="123" t="str">
        <f t="shared" si="7"/>
        <v/>
      </c>
      <c r="B162" t="str">
        <f>IF(D162&gt;0,VLOOKUP(D162,'1. Kontoplan'!$A$4:$B$43,2,0),"")</f>
        <v/>
      </c>
      <c r="I162" s="36"/>
      <c r="J162" s="12" t="str">
        <f t="shared" si="8"/>
        <v/>
      </c>
    </row>
    <row r="163" spans="1:10" x14ac:dyDescent="0.2">
      <c r="A163" s="123" t="str">
        <f t="shared" si="7"/>
        <v/>
      </c>
      <c r="B163" t="str">
        <f>IF(D163&gt;0,VLOOKUP(D163,'1. Kontoplan'!$A$4:$B$43,2,0),"")</f>
        <v/>
      </c>
      <c r="I163" s="36"/>
      <c r="J163" s="12" t="str">
        <f t="shared" si="8"/>
        <v/>
      </c>
    </row>
    <row r="164" spans="1:10" x14ac:dyDescent="0.2">
      <c r="A164" s="123" t="str">
        <f t="shared" si="7"/>
        <v/>
      </c>
      <c r="B164" t="str">
        <f>IF(D164&gt;0,VLOOKUP(D164,'1. Kontoplan'!$A$4:$B$43,2,0),"")</f>
        <v/>
      </c>
      <c r="I164" s="36"/>
      <c r="J164" s="12" t="str">
        <f t="shared" si="8"/>
        <v/>
      </c>
    </row>
    <row r="165" spans="1:10" x14ac:dyDescent="0.2">
      <c r="A165" s="123" t="str">
        <f t="shared" si="7"/>
        <v/>
      </c>
      <c r="B165" t="str">
        <f>IF(D165&gt;0,VLOOKUP(D165,'1. Kontoplan'!$A$4:$B$43,2,0),"")</f>
        <v/>
      </c>
      <c r="I165" s="36"/>
      <c r="J165" s="12" t="str">
        <f t="shared" si="8"/>
        <v/>
      </c>
    </row>
    <row r="166" spans="1:10" x14ac:dyDescent="0.2">
      <c r="A166" s="123" t="str">
        <f t="shared" si="7"/>
        <v/>
      </c>
      <c r="B166" t="str">
        <f>IF(D166&gt;0,VLOOKUP(D166,'1. Kontoplan'!$A$4:$B$43,2,0),"")</f>
        <v/>
      </c>
      <c r="I166" s="36"/>
      <c r="J166" s="12" t="str">
        <f t="shared" si="8"/>
        <v/>
      </c>
    </row>
    <row r="167" spans="1:10" x14ac:dyDescent="0.2">
      <c r="A167" s="123" t="str">
        <f t="shared" si="7"/>
        <v/>
      </c>
      <c r="B167" t="str">
        <f>IF(D167&gt;0,VLOOKUP(D167,'1. Kontoplan'!$A$4:$B$43,2,0),"")</f>
        <v/>
      </c>
      <c r="I167" s="36"/>
      <c r="J167" s="12" t="str">
        <f t="shared" si="8"/>
        <v/>
      </c>
    </row>
    <row r="168" spans="1:10" x14ac:dyDescent="0.2">
      <c r="A168" s="123" t="str">
        <f t="shared" si="7"/>
        <v/>
      </c>
      <c r="B168" t="str">
        <f>IF(D168&gt;0,VLOOKUP(D168,'1. Kontoplan'!$A$4:$B$43,2,0),"")</f>
        <v/>
      </c>
      <c r="I168" s="36"/>
      <c r="J168" s="12" t="str">
        <f t="shared" si="8"/>
        <v/>
      </c>
    </row>
    <row r="169" spans="1:10" x14ac:dyDescent="0.2">
      <c r="A169" s="123" t="str">
        <f t="shared" si="7"/>
        <v/>
      </c>
      <c r="B169" t="str">
        <f>IF(D169&gt;0,VLOOKUP(D169,'1. Kontoplan'!$A$4:$B$43,2,0),"")</f>
        <v/>
      </c>
      <c r="I169" s="36"/>
      <c r="J169" s="12" t="str">
        <f t="shared" si="8"/>
        <v/>
      </c>
    </row>
    <row r="170" spans="1:10" x14ac:dyDescent="0.2">
      <c r="A170" s="123" t="str">
        <f t="shared" si="7"/>
        <v/>
      </c>
      <c r="B170" t="str">
        <f>IF(D170&gt;0,VLOOKUP(D170,'1. Kontoplan'!$A$4:$B$43,2,0),"")</f>
        <v/>
      </c>
      <c r="I170" s="36"/>
      <c r="J170" s="12" t="str">
        <f t="shared" si="8"/>
        <v/>
      </c>
    </row>
    <row r="171" spans="1:10" x14ac:dyDescent="0.2">
      <c r="A171" s="123" t="str">
        <f t="shared" si="7"/>
        <v/>
      </c>
      <c r="B171" t="str">
        <f>IF(D171&gt;0,VLOOKUP(D171,'1. Kontoplan'!$A$4:$B$43,2,0),"")</f>
        <v/>
      </c>
      <c r="I171" s="36"/>
      <c r="J171" s="12" t="str">
        <f t="shared" si="8"/>
        <v/>
      </c>
    </row>
    <row r="172" spans="1:10" x14ac:dyDescent="0.2">
      <c r="A172" s="123" t="str">
        <f t="shared" si="7"/>
        <v/>
      </c>
      <c r="B172" t="str">
        <f>IF(D172&gt;0,VLOOKUP(D172,'1. Kontoplan'!$A$4:$B$43,2,0),"")</f>
        <v/>
      </c>
      <c r="I172" s="36"/>
      <c r="J172" s="12" t="str">
        <f t="shared" si="8"/>
        <v/>
      </c>
    </row>
    <row r="173" spans="1:10" x14ac:dyDescent="0.2">
      <c r="A173" s="123" t="str">
        <f t="shared" si="7"/>
        <v/>
      </c>
      <c r="B173" t="str">
        <f>IF(D173&gt;0,VLOOKUP(D173,'1. Kontoplan'!$A$4:$B$43,2,0),"")</f>
        <v/>
      </c>
      <c r="I173" s="36"/>
      <c r="J173" s="12" t="str">
        <f t="shared" si="8"/>
        <v/>
      </c>
    </row>
    <row r="174" spans="1:10" x14ac:dyDescent="0.2">
      <c r="A174" s="123" t="str">
        <f t="shared" si="7"/>
        <v/>
      </c>
      <c r="B174" t="str">
        <f>IF(D174&gt;0,VLOOKUP(D174,'1. Kontoplan'!$A$4:$B$43,2,0),"")</f>
        <v/>
      </c>
      <c r="I174" s="36"/>
      <c r="J174" s="12" t="str">
        <f t="shared" si="8"/>
        <v/>
      </c>
    </row>
    <row r="175" spans="1:10" x14ac:dyDescent="0.2">
      <c r="A175" s="123" t="str">
        <f t="shared" si="7"/>
        <v/>
      </c>
      <c r="B175" t="str">
        <f>IF(D175&gt;0,VLOOKUP(D175,'1. Kontoplan'!$A$4:$B$43,2,0),"")</f>
        <v/>
      </c>
      <c r="I175" s="36"/>
      <c r="J175" s="12" t="str">
        <f t="shared" si="8"/>
        <v/>
      </c>
    </row>
    <row r="176" spans="1:10" x14ac:dyDescent="0.2">
      <c r="A176" s="123" t="str">
        <f t="shared" si="7"/>
        <v/>
      </c>
      <c r="B176" t="str">
        <f>IF(D176&gt;0,VLOOKUP(D176,'1. Kontoplan'!$A$4:$B$43,2,0),"")</f>
        <v/>
      </c>
      <c r="I176" s="36"/>
      <c r="J176" s="12" t="str">
        <f t="shared" si="8"/>
        <v/>
      </c>
    </row>
    <row r="177" spans="1:10" x14ac:dyDescent="0.2">
      <c r="A177" s="123" t="str">
        <f t="shared" si="7"/>
        <v/>
      </c>
      <c r="B177" t="str">
        <f>IF(D177&gt;0,VLOOKUP(D177,'1. Kontoplan'!$A$4:$B$43,2,0),"")</f>
        <v/>
      </c>
      <c r="I177" s="36"/>
      <c r="J177" s="12" t="str">
        <f t="shared" si="8"/>
        <v/>
      </c>
    </row>
    <row r="178" spans="1:10" x14ac:dyDescent="0.2">
      <c r="A178" s="123" t="str">
        <f t="shared" si="7"/>
        <v/>
      </c>
      <c r="B178" t="str">
        <f>IF(D178&gt;0,VLOOKUP(D178,'1. Kontoplan'!$A$4:$B$43,2,0),"")</f>
        <v/>
      </c>
      <c r="I178" s="36"/>
      <c r="J178" s="12" t="str">
        <f t="shared" si="8"/>
        <v/>
      </c>
    </row>
    <row r="179" spans="1:10" x14ac:dyDescent="0.2">
      <c r="A179" s="123" t="str">
        <f t="shared" si="7"/>
        <v/>
      </c>
      <c r="B179" t="str">
        <f>IF(D179&gt;0,VLOOKUP(D179,'1. Kontoplan'!$A$4:$B$43,2,0),"")</f>
        <v/>
      </c>
      <c r="I179" s="36"/>
      <c r="J179" s="12" t="str">
        <f t="shared" si="8"/>
        <v/>
      </c>
    </row>
    <row r="180" spans="1:10" x14ac:dyDescent="0.2">
      <c r="A180" s="123" t="str">
        <f t="shared" si="7"/>
        <v/>
      </c>
      <c r="B180" t="str">
        <f>IF(D180&gt;0,VLOOKUP(D180,'1. Kontoplan'!$A$4:$B$43,2,0),"")</f>
        <v/>
      </c>
      <c r="I180" s="36"/>
      <c r="J180" s="12" t="str">
        <f t="shared" si="8"/>
        <v/>
      </c>
    </row>
    <row r="181" spans="1:10" x14ac:dyDescent="0.2">
      <c r="A181" s="123" t="str">
        <f t="shared" si="7"/>
        <v/>
      </c>
      <c r="B181" t="str">
        <f>IF(D181&gt;0,VLOOKUP(D181,'1. Kontoplan'!$A$4:$B$43,2,0),"")</f>
        <v/>
      </c>
      <c r="I181" s="36"/>
      <c r="J181" s="12" t="str">
        <f t="shared" si="8"/>
        <v/>
      </c>
    </row>
    <row r="182" spans="1:10" x14ac:dyDescent="0.2">
      <c r="A182" s="123" t="str">
        <f t="shared" si="7"/>
        <v/>
      </c>
      <c r="B182" t="str">
        <f>IF(D182&gt;0,VLOOKUP(D182,'1. Kontoplan'!$A$4:$B$43,2,0),"")</f>
        <v/>
      </c>
      <c r="I182" s="36"/>
      <c r="J182" s="12" t="str">
        <f t="shared" si="8"/>
        <v/>
      </c>
    </row>
    <row r="183" spans="1:10" x14ac:dyDescent="0.2">
      <c r="A183" s="123" t="str">
        <f t="shared" si="7"/>
        <v/>
      </c>
      <c r="B183" t="str">
        <f>IF(D183&gt;0,VLOOKUP(D183,'1. Kontoplan'!$A$4:$B$43,2,0),"")</f>
        <v/>
      </c>
      <c r="I183" s="36"/>
      <c r="J183" s="12" t="str">
        <f t="shared" si="8"/>
        <v/>
      </c>
    </row>
    <row r="184" spans="1:10" x14ac:dyDescent="0.2">
      <c r="A184" s="123" t="str">
        <f t="shared" si="7"/>
        <v/>
      </c>
      <c r="B184" t="str">
        <f>IF(D184&gt;0,VLOOKUP(D184,'1. Kontoplan'!$A$4:$B$43,2,0),"")</f>
        <v/>
      </c>
      <c r="I184" s="36"/>
      <c r="J184" s="12" t="str">
        <f t="shared" si="8"/>
        <v/>
      </c>
    </row>
    <row r="185" spans="1:10" x14ac:dyDescent="0.2">
      <c r="A185" s="123" t="str">
        <f t="shared" si="7"/>
        <v/>
      </c>
      <c r="B185" t="str">
        <f>IF(D185&gt;0,VLOOKUP(D185,'1. Kontoplan'!$A$4:$B$43,2,0),"")</f>
        <v/>
      </c>
      <c r="I185" s="36"/>
      <c r="J185" s="12" t="str">
        <f t="shared" si="8"/>
        <v/>
      </c>
    </row>
    <row r="186" spans="1:10" x14ac:dyDescent="0.2">
      <c r="A186" s="123" t="str">
        <f t="shared" si="7"/>
        <v/>
      </c>
      <c r="B186" t="str">
        <f>IF(D186&gt;0,VLOOKUP(D186,'1. Kontoplan'!$A$4:$B$43,2,0),"")</f>
        <v/>
      </c>
      <c r="I186" s="36"/>
      <c r="J186" s="12" t="str">
        <f t="shared" si="8"/>
        <v/>
      </c>
    </row>
    <row r="187" spans="1:10" x14ac:dyDescent="0.2">
      <c r="A187" s="123" t="str">
        <f t="shared" si="7"/>
        <v/>
      </c>
      <c r="B187" t="str">
        <f>IF(D187&gt;0,VLOOKUP(D187,'1. Kontoplan'!$A$4:$B$43,2,0),"")</f>
        <v/>
      </c>
      <c r="I187" s="36"/>
      <c r="J187" s="12" t="str">
        <f t="shared" si="8"/>
        <v/>
      </c>
    </row>
    <row r="188" spans="1:10" x14ac:dyDescent="0.2">
      <c r="A188" s="123" t="str">
        <f t="shared" si="7"/>
        <v/>
      </c>
      <c r="B188" t="str">
        <f>IF(D188&gt;0,VLOOKUP(D188,'1. Kontoplan'!$A$4:$B$43,2,0),"")</f>
        <v/>
      </c>
      <c r="I188" s="36"/>
      <c r="J188" s="12" t="str">
        <f t="shared" si="8"/>
        <v/>
      </c>
    </row>
    <row r="189" spans="1:10" x14ac:dyDescent="0.2">
      <c r="A189" s="123" t="str">
        <f t="shared" si="7"/>
        <v/>
      </c>
      <c r="B189" t="str">
        <f>IF(D189&gt;0,VLOOKUP(D189,'1. Kontoplan'!$A$4:$B$43,2,0),"")</f>
        <v/>
      </c>
      <c r="I189" s="36"/>
      <c r="J189" s="12" t="str">
        <f t="shared" si="8"/>
        <v/>
      </c>
    </row>
    <row r="190" spans="1:10" x14ac:dyDescent="0.2">
      <c r="A190" s="123" t="str">
        <f t="shared" si="7"/>
        <v/>
      </c>
      <c r="B190" t="str">
        <f>IF(D190&gt;0,VLOOKUP(D190,'1. Kontoplan'!$A$4:$B$43,2,0),"")</f>
        <v/>
      </c>
      <c r="I190" s="36"/>
      <c r="J190" s="12" t="str">
        <f t="shared" si="8"/>
        <v/>
      </c>
    </row>
    <row r="191" spans="1:10" x14ac:dyDescent="0.2">
      <c r="A191" s="123" t="str">
        <f t="shared" si="7"/>
        <v/>
      </c>
      <c r="B191" t="str">
        <f>IF(D191&gt;0,VLOOKUP(D191,'1. Kontoplan'!$A$4:$B$43,2,0),"")</f>
        <v/>
      </c>
      <c r="I191" s="36"/>
      <c r="J191" s="12" t="str">
        <f t="shared" si="8"/>
        <v/>
      </c>
    </row>
    <row r="192" spans="1:10" x14ac:dyDescent="0.2">
      <c r="A192" s="123" t="str">
        <f t="shared" si="7"/>
        <v/>
      </c>
      <c r="B192" t="str">
        <f>IF(D192&gt;0,VLOOKUP(D192,'1. Kontoplan'!$A$4:$B$43,2,0),"")</f>
        <v/>
      </c>
      <c r="I192" s="36"/>
      <c r="J192" s="12" t="str">
        <f t="shared" si="8"/>
        <v/>
      </c>
    </row>
    <row r="193" spans="1:10" x14ac:dyDescent="0.2">
      <c r="A193" s="123" t="str">
        <f t="shared" si="7"/>
        <v/>
      </c>
      <c r="B193" t="str">
        <f>IF(D193&gt;0,VLOOKUP(D193,'1. Kontoplan'!$A$4:$B$43,2,0),"")</f>
        <v/>
      </c>
      <c r="I193" s="36"/>
      <c r="J193" s="12" t="str">
        <f t="shared" si="8"/>
        <v/>
      </c>
    </row>
    <row r="194" spans="1:10" x14ac:dyDescent="0.2">
      <c r="A194" s="123" t="str">
        <f t="shared" si="7"/>
        <v/>
      </c>
      <c r="B194" t="str">
        <f>IF(D194&gt;0,VLOOKUP(D194,'1. Kontoplan'!$A$4:$B$43,2,0),"")</f>
        <v/>
      </c>
      <c r="I194" s="36"/>
      <c r="J194" s="12" t="str">
        <f t="shared" si="8"/>
        <v/>
      </c>
    </row>
    <row r="195" spans="1:10" x14ac:dyDescent="0.2">
      <c r="A195" s="123" t="str">
        <f t="shared" si="7"/>
        <v/>
      </c>
      <c r="B195" t="str">
        <f>IF(D195&gt;0,VLOOKUP(D195,'1. Kontoplan'!$A$4:$B$43,2,0),"")</f>
        <v/>
      </c>
      <c r="I195" s="36"/>
      <c r="J195" s="12" t="str">
        <f t="shared" si="8"/>
        <v/>
      </c>
    </row>
    <row r="196" spans="1:10" x14ac:dyDescent="0.2">
      <c r="A196" s="123" t="str">
        <f t="shared" si="7"/>
        <v/>
      </c>
      <c r="B196" t="str">
        <f>IF(D196&gt;0,VLOOKUP(D196,'1. Kontoplan'!$A$4:$B$43,2,0),"")</f>
        <v/>
      </c>
      <c r="I196" s="36"/>
      <c r="J196" s="12" t="str">
        <f t="shared" si="8"/>
        <v/>
      </c>
    </row>
    <row r="197" spans="1:10" x14ac:dyDescent="0.2">
      <c r="A197" s="123" t="str">
        <f t="shared" si="7"/>
        <v/>
      </c>
      <c r="B197" t="str">
        <f>IF(D197&gt;0,VLOOKUP(D197,'1. Kontoplan'!$A$4:$B$43,2,0),"")</f>
        <v/>
      </c>
      <c r="I197" s="36"/>
      <c r="J197" s="12" t="str">
        <f t="shared" si="8"/>
        <v/>
      </c>
    </row>
    <row r="198" spans="1:10" x14ac:dyDescent="0.2">
      <c r="A198" s="123" t="str">
        <f t="shared" si="7"/>
        <v/>
      </c>
      <c r="B198" t="str">
        <f>IF(D198&gt;0,VLOOKUP(D198,'1. Kontoplan'!$A$4:$B$43,2,0),"")</f>
        <v/>
      </c>
      <c r="I198" s="36"/>
      <c r="J198" s="12" t="str">
        <f t="shared" si="8"/>
        <v/>
      </c>
    </row>
    <row r="199" spans="1:10" x14ac:dyDescent="0.2">
      <c r="A199" s="123" t="str">
        <f t="shared" si="7"/>
        <v/>
      </c>
      <c r="B199" t="str">
        <f>IF(D199&gt;0,VLOOKUP(D199,'1. Kontoplan'!$A$4:$B$43,2,0),"")</f>
        <v/>
      </c>
      <c r="I199" s="36"/>
      <c r="J199" s="12" t="str">
        <f t="shared" si="8"/>
        <v/>
      </c>
    </row>
    <row r="200" spans="1:10" x14ac:dyDescent="0.2">
      <c r="A200" s="123" t="str">
        <f t="shared" si="7"/>
        <v/>
      </c>
      <c r="B200" t="str">
        <f>IF(D200&gt;0,VLOOKUP(D200,'1. Kontoplan'!$A$4:$B$43,2,0),"")</f>
        <v/>
      </c>
      <c r="I200" s="36"/>
      <c r="J200" s="12" t="str">
        <f t="shared" si="8"/>
        <v/>
      </c>
    </row>
    <row r="201" spans="1:10" x14ac:dyDescent="0.2">
      <c r="A201" s="123" t="str">
        <f t="shared" si="7"/>
        <v/>
      </c>
      <c r="B201" t="str">
        <f>IF(D201&gt;0,VLOOKUP(D201,'1. Kontoplan'!$A$4:$B$43,2,0),"")</f>
        <v/>
      </c>
      <c r="I201" s="36"/>
      <c r="J201" s="12" t="str">
        <f t="shared" si="8"/>
        <v/>
      </c>
    </row>
    <row r="202" spans="1:10" x14ac:dyDescent="0.2">
      <c r="A202" s="123" t="str">
        <f t="shared" si="7"/>
        <v/>
      </c>
      <c r="B202" t="str">
        <f>IF(D202&gt;0,VLOOKUP(D202,'1. Kontoplan'!$A$4:$B$43,2,0),"")</f>
        <v/>
      </c>
      <c r="I202" s="36"/>
      <c r="J202" s="12" t="str">
        <f t="shared" si="8"/>
        <v/>
      </c>
    </row>
    <row r="203" spans="1:10" x14ac:dyDescent="0.2">
      <c r="A203" s="123" t="str">
        <f t="shared" si="7"/>
        <v/>
      </c>
      <c r="B203" t="str">
        <f>IF(D203&gt;0,VLOOKUP(D203,'1. Kontoplan'!$A$4:$B$43,2,0),"")</f>
        <v/>
      </c>
      <c r="I203" s="36"/>
      <c r="J203" s="12" t="str">
        <f t="shared" si="8"/>
        <v/>
      </c>
    </row>
    <row r="204" spans="1:10" x14ac:dyDescent="0.2">
      <c r="A204" s="123" t="str">
        <f t="shared" ref="A204:A267" si="9">IF(D204&gt;1,A203+1,"")</f>
        <v/>
      </c>
      <c r="B204" t="str">
        <f>IF(D204&gt;0,VLOOKUP(D204,'1. Kontoplan'!$A$4:$B$43,2,0),"")</f>
        <v/>
      </c>
      <c r="I204" s="36"/>
      <c r="J204" s="12" t="str">
        <f t="shared" ref="J204:J267" si="10">IF(D204&gt;0,J203+IF(D204&gt;2000,G204-H204,0),"")</f>
        <v/>
      </c>
    </row>
    <row r="205" spans="1:10" x14ac:dyDescent="0.2">
      <c r="A205" s="123" t="str">
        <f t="shared" si="9"/>
        <v/>
      </c>
      <c r="B205" t="str">
        <f>IF(D205&gt;0,VLOOKUP(D205,'1. Kontoplan'!$A$4:$B$43,2,0),"")</f>
        <v/>
      </c>
      <c r="I205" s="36"/>
      <c r="J205" s="12" t="str">
        <f t="shared" si="10"/>
        <v/>
      </c>
    </row>
    <row r="206" spans="1:10" x14ac:dyDescent="0.2">
      <c r="A206" s="123" t="str">
        <f t="shared" si="9"/>
        <v/>
      </c>
      <c r="B206" t="str">
        <f>IF(D206&gt;0,VLOOKUP(D206,'1. Kontoplan'!$A$4:$B$43,2,0),"")</f>
        <v/>
      </c>
      <c r="I206" s="36"/>
      <c r="J206" s="12" t="str">
        <f t="shared" si="10"/>
        <v/>
      </c>
    </row>
    <row r="207" spans="1:10" x14ac:dyDescent="0.2">
      <c r="A207" s="123" t="str">
        <f t="shared" si="9"/>
        <v/>
      </c>
      <c r="B207" t="str">
        <f>IF(D207&gt;0,VLOOKUP(D207,'1. Kontoplan'!$A$4:$B$43,2,0),"")</f>
        <v/>
      </c>
      <c r="I207" s="36"/>
      <c r="J207" s="12" t="str">
        <f t="shared" si="10"/>
        <v/>
      </c>
    </row>
    <row r="208" spans="1:10" x14ac:dyDescent="0.2">
      <c r="A208" s="123" t="str">
        <f t="shared" si="9"/>
        <v/>
      </c>
      <c r="B208" t="str">
        <f>IF(D208&gt;0,VLOOKUP(D208,'1. Kontoplan'!$A$4:$B$43,2,0),"")</f>
        <v/>
      </c>
      <c r="I208" s="36"/>
      <c r="J208" s="12" t="str">
        <f t="shared" si="10"/>
        <v/>
      </c>
    </row>
    <row r="209" spans="1:10" x14ac:dyDescent="0.2">
      <c r="A209" s="123" t="str">
        <f t="shared" si="9"/>
        <v/>
      </c>
      <c r="B209" t="str">
        <f>IF(D209&gt;0,VLOOKUP(D209,'1. Kontoplan'!$A$4:$B$43,2,0),"")</f>
        <v/>
      </c>
      <c r="I209" s="36"/>
      <c r="J209" s="12" t="str">
        <f t="shared" si="10"/>
        <v/>
      </c>
    </row>
    <row r="210" spans="1:10" x14ac:dyDescent="0.2">
      <c r="A210" s="123" t="str">
        <f t="shared" si="9"/>
        <v/>
      </c>
      <c r="B210" t="str">
        <f>IF(D210&gt;0,VLOOKUP(D210,'1. Kontoplan'!$A$4:$B$43,2,0),"")</f>
        <v/>
      </c>
      <c r="I210" s="36"/>
      <c r="J210" s="12" t="str">
        <f t="shared" si="10"/>
        <v/>
      </c>
    </row>
    <row r="211" spans="1:10" x14ac:dyDescent="0.2">
      <c r="A211" s="123" t="str">
        <f t="shared" si="9"/>
        <v/>
      </c>
      <c r="B211" t="str">
        <f>IF(D211&gt;0,VLOOKUP(D211,'1. Kontoplan'!$A$4:$B$43,2,0),"")</f>
        <v/>
      </c>
      <c r="I211" s="36"/>
      <c r="J211" s="12" t="str">
        <f t="shared" si="10"/>
        <v/>
      </c>
    </row>
    <row r="212" spans="1:10" x14ac:dyDescent="0.2">
      <c r="A212" s="123" t="str">
        <f t="shared" si="9"/>
        <v/>
      </c>
      <c r="B212" t="str">
        <f>IF(D212&gt;0,VLOOKUP(D212,'1. Kontoplan'!$A$4:$B$43,2,0),"")</f>
        <v/>
      </c>
      <c r="I212" s="36"/>
      <c r="J212" s="12" t="str">
        <f t="shared" si="10"/>
        <v/>
      </c>
    </row>
    <row r="213" spans="1:10" x14ac:dyDescent="0.2">
      <c r="A213" s="123" t="str">
        <f t="shared" si="9"/>
        <v/>
      </c>
      <c r="B213" t="str">
        <f>IF(D213&gt;0,VLOOKUP(D213,'1. Kontoplan'!$A$4:$B$43,2,0),"")</f>
        <v/>
      </c>
      <c r="I213" s="36"/>
      <c r="J213" s="12" t="str">
        <f t="shared" si="10"/>
        <v/>
      </c>
    </row>
    <row r="214" spans="1:10" x14ac:dyDescent="0.2">
      <c r="A214" s="123" t="str">
        <f t="shared" si="9"/>
        <v/>
      </c>
      <c r="B214" t="str">
        <f>IF(D214&gt;0,VLOOKUP(D214,'1. Kontoplan'!$A$4:$B$43,2,0),"")</f>
        <v/>
      </c>
      <c r="I214" s="36"/>
      <c r="J214" s="12" t="str">
        <f t="shared" si="10"/>
        <v/>
      </c>
    </row>
    <row r="215" spans="1:10" x14ac:dyDescent="0.2">
      <c r="A215" s="123" t="str">
        <f t="shared" si="9"/>
        <v/>
      </c>
      <c r="B215" t="str">
        <f>IF(D215&gt;0,VLOOKUP(D215,'1. Kontoplan'!$A$4:$B$43,2,0),"")</f>
        <v/>
      </c>
      <c r="I215" s="36"/>
      <c r="J215" s="12" t="str">
        <f t="shared" si="10"/>
        <v/>
      </c>
    </row>
    <row r="216" spans="1:10" x14ac:dyDescent="0.2">
      <c r="A216" s="123" t="str">
        <f t="shared" si="9"/>
        <v/>
      </c>
      <c r="B216" t="str">
        <f>IF(D216&gt;0,VLOOKUP(D216,'1. Kontoplan'!$A$4:$B$43,2,0),"")</f>
        <v/>
      </c>
      <c r="I216" s="36"/>
      <c r="J216" s="12" t="str">
        <f t="shared" si="10"/>
        <v/>
      </c>
    </row>
    <row r="217" spans="1:10" x14ac:dyDescent="0.2">
      <c r="A217" s="123" t="str">
        <f t="shared" si="9"/>
        <v/>
      </c>
      <c r="B217" t="str">
        <f>IF(D217&gt;0,VLOOKUP(D217,'1. Kontoplan'!$A$4:$B$43,2,0),"")</f>
        <v/>
      </c>
      <c r="I217" s="36"/>
      <c r="J217" s="12" t="str">
        <f t="shared" si="10"/>
        <v/>
      </c>
    </row>
    <row r="218" spans="1:10" x14ac:dyDescent="0.2">
      <c r="A218" s="123" t="str">
        <f t="shared" si="9"/>
        <v/>
      </c>
      <c r="B218" t="str">
        <f>IF(D218&gt;0,VLOOKUP(D218,'1. Kontoplan'!$A$4:$B$43,2,0),"")</f>
        <v/>
      </c>
      <c r="I218" s="36"/>
      <c r="J218" s="12" t="str">
        <f t="shared" si="10"/>
        <v/>
      </c>
    </row>
    <row r="219" spans="1:10" x14ac:dyDescent="0.2">
      <c r="A219" s="123" t="str">
        <f t="shared" si="9"/>
        <v/>
      </c>
      <c r="B219" t="str">
        <f>IF(D219&gt;0,VLOOKUP(D219,'1. Kontoplan'!$A$4:$B$43,2,0),"")</f>
        <v/>
      </c>
      <c r="I219" s="36"/>
      <c r="J219" s="12" t="str">
        <f t="shared" si="10"/>
        <v/>
      </c>
    </row>
    <row r="220" spans="1:10" x14ac:dyDescent="0.2">
      <c r="A220" s="123" t="str">
        <f t="shared" si="9"/>
        <v/>
      </c>
      <c r="B220" t="str">
        <f>IF(D220&gt;0,VLOOKUP(D220,'1. Kontoplan'!$A$4:$B$43,2,0),"")</f>
        <v/>
      </c>
      <c r="I220" s="36"/>
      <c r="J220" s="12" t="str">
        <f t="shared" si="10"/>
        <v/>
      </c>
    </row>
    <row r="221" spans="1:10" x14ac:dyDescent="0.2">
      <c r="A221" s="123" t="str">
        <f t="shared" si="9"/>
        <v/>
      </c>
      <c r="B221" t="str">
        <f>IF(D221&gt;0,VLOOKUP(D221,'1. Kontoplan'!$A$4:$B$43,2,0),"")</f>
        <v/>
      </c>
      <c r="I221" s="36"/>
      <c r="J221" s="12" t="str">
        <f t="shared" si="10"/>
        <v/>
      </c>
    </row>
    <row r="222" spans="1:10" x14ac:dyDescent="0.2">
      <c r="A222" s="123" t="str">
        <f t="shared" si="9"/>
        <v/>
      </c>
      <c r="B222" t="str">
        <f>IF(D222&gt;0,VLOOKUP(D222,'1. Kontoplan'!$A$4:$B$43,2,0),"")</f>
        <v/>
      </c>
      <c r="I222" s="36"/>
      <c r="J222" s="12" t="str">
        <f t="shared" si="10"/>
        <v/>
      </c>
    </row>
    <row r="223" spans="1:10" x14ac:dyDescent="0.2">
      <c r="A223" s="123" t="str">
        <f t="shared" si="9"/>
        <v/>
      </c>
      <c r="B223" t="str">
        <f>IF(D223&gt;0,VLOOKUP(D223,'1. Kontoplan'!$A$4:$B$43,2,0),"")</f>
        <v/>
      </c>
      <c r="I223" s="36"/>
      <c r="J223" s="12" t="str">
        <f t="shared" si="10"/>
        <v/>
      </c>
    </row>
    <row r="224" spans="1:10" x14ac:dyDescent="0.2">
      <c r="A224" s="123" t="str">
        <f t="shared" si="9"/>
        <v/>
      </c>
      <c r="B224" t="str">
        <f>IF(D224&gt;0,VLOOKUP(D224,'1. Kontoplan'!$A$4:$B$43,2,0),"")</f>
        <v/>
      </c>
      <c r="I224" s="36"/>
      <c r="J224" s="12" t="str">
        <f t="shared" si="10"/>
        <v/>
      </c>
    </row>
    <row r="225" spans="1:10" x14ac:dyDescent="0.2">
      <c r="A225" s="123" t="str">
        <f t="shared" si="9"/>
        <v/>
      </c>
      <c r="B225" t="str">
        <f>IF(D225&gt;0,VLOOKUP(D225,'1. Kontoplan'!$A$4:$B$43,2,0),"")</f>
        <v/>
      </c>
      <c r="I225" s="36"/>
      <c r="J225" s="12" t="str">
        <f t="shared" si="10"/>
        <v/>
      </c>
    </row>
    <row r="226" spans="1:10" x14ac:dyDescent="0.2">
      <c r="A226" s="123" t="str">
        <f t="shared" si="9"/>
        <v/>
      </c>
      <c r="B226" t="str">
        <f>IF(D226&gt;0,VLOOKUP(D226,'1. Kontoplan'!$A$4:$B$43,2,0),"")</f>
        <v/>
      </c>
      <c r="I226" s="36"/>
      <c r="J226" s="12" t="str">
        <f t="shared" si="10"/>
        <v/>
      </c>
    </row>
    <row r="227" spans="1:10" x14ac:dyDescent="0.2">
      <c r="A227" s="123" t="str">
        <f t="shared" si="9"/>
        <v/>
      </c>
      <c r="B227" t="str">
        <f>IF(D227&gt;0,VLOOKUP(D227,'1. Kontoplan'!$A$4:$B$43,2,0),"")</f>
        <v/>
      </c>
      <c r="I227" s="36"/>
      <c r="J227" s="12" t="str">
        <f t="shared" si="10"/>
        <v/>
      </c>
    </row>
    <row r="228" spans="1:10" x14ac:dyDescent="0.2">
      <c r="A228" s="123" t="str">
        <f t="shared" si="9"/>
        <v/>
      </c>
      <c r="B228" t="str">
        <f>IF(D228&gt;0,VLOOKUP(D228,'1. Kontoplan'!$A$4:$B$43,2,0),"")</f>
        <v/>
      </c>
      <c r="I228" s="36"/>
      <c r="J228" s="12" t="str">
        <f t="shared" si="10"/>
        <v/>
      </c>
    </row>
    <row r="229" spans="1:10" x14ac:dyDescent="0.2">
      <c r="A229" s="123" t="str">
        <f t="shared" si="9"/>
        <v/>
      </c>
      <c r="B229" t="str">
        <f>IF(D229&gt;0,VLOOKUP(D229,'1. Kontoplan'!$A$4:$B$43,2,0),"")</f>
        <v/>
      </c>
      <c r="I229" s="36"/>
      <c r="J229" s="12" t="str">
        <f t="shared" si="10"/>
        <v/>
      </c>
    </row>
    <row r="230" spans="1:10" x14ac:dyDescent="0.2">
      <c r="A230" s="123" t="str">
        <f t="shared" si="9"/>
        <v/>
      </c>
      <c r="B230" t="str">
        <f>IF(D230&gt;0,VLOOKUP(D230,'1. Kontoplan'!$A$4:$B$43,2,0),"")</f>
        <v/>
      </c>
      <c r="I230" s="36"/>
      <c r="J230" s="12" t="str">
        <f t="shared" si="10"/>
        <v/>
      </c>
    </row>
    <row r="231" spans="1:10" x14ac:dyDescent="0.2">
      <c r="A231" s="123" t="str">
        <f t="shared" si="9"/>
        <v/>
      </c>
      <c r="B231" t="str">
        <f>IF(D231&gt;0,VLOOKUP(D231,'1. Kontoplan'!$A$4:$B$43,2,0),"")</f>
        <v/>
      </c>
      <c r="I231" s="36"/>
      <c r="J231" s="12" t="str">
        <f t="shared" si="10"/>
        <v/>
      </c>
    </row>
    <row r="232" spans="1:10" x14ac:dyDescent="0.2">
      <c r="A232" s="123" t="str">
        <f t="shared" si="9"/>
        <v/>
      </c>
      <c r="B232" t="str">
        <f>IF(D232&gt;0,VLOOKUP(D232,'1. Kontoplan'!$A$4:$B$43,2,0),"")</f>
        <v/>
      </c>
      <c r="I232" s="36"/>
      <c r="J232" s="12" t="str">
        <f t="shared" si="10"/>
        <v/>
      </c>
    </row>
    <row r="233" spans="1:10" x14ac:dyDescent="0.2">
      <c r="A233" s="123" t="str">
        <f t="shared" si="9"/>
        <v/>
      </c>
      <c r="B233" t="str">
        <f>IF(D233&gt;0,VLOOKUP(D233,'1. Kontoplan'!$A$4:$B$43,2,0),"")</f>
        <v/>
      </c>
      <c r="I233" s="36"/>
      <c r="J233" s="12" t="str">
        <f t="shared" si="10"/>
        <v/>
      </c>
    </row>
    <row r="234" spans="1:10" x14ac:dyDescent="0.2">
      <c r="A234" s="123" t="str">
        <f t="shared" si="9"/>
        <v/>
      </c>
      <c r="B234" t="str">
        <f>IF(D234&gt;0,VLOOKUP(D234,'1. Kontoplan'!$A$4:$B$43,2,0),"")</f>
        <v/>
      </c>
      <c r="I234" s="36"/>
      <c r="J234" s="12" t="str">
        <f t="shared" si="10"/>
        <v/>
      </c>
    </row>
    <row r="235" spans="1:10" x14ac:dyDescent="0.2">
      <c r="A235" s="123" t="str">
        <f t="shared" si="9"/>
        <v/>
      </c>
      <c r="B235" t="str">
        <f>IF(D235&gt;0,VLOOKUP(D235,'1. Kontoplan'!$A$4:$B$43,2,0),"")</f>
        <v/>
      </c>
      <c r="I235" s="36"/>
      <c r="J235" s="12" t="str">
        <f t="shared" si="10"/>
        <v/>
      </c>
    </row>
    <row r="236" spans="1:10" x14ac:dyDescent="0.2">
      <c r="A236" s="123" t="str">
        <f t="shared" si="9"/>
        <v/>
      </c>
      <c r="B236" t="str">
        <f>IF(D236&gt;0,VLOOKUP(D236,'1. Kontoplan'!$A$4:$B$43,2,0),"")</f>
        <v/>
      </c>
      <c r="I236" s="36"/>
      <c r="J236" s="12" t="str">
        <f t="shared" si="10"/>
        <v/>
      </c>
    </row>
    <row r="237" spans="1:10" x14ac:dyDescent="0.2">
      <c r="A237" s="123" t="str">
        <f t="shared" si="9"/>
        <v/>
      </c>
      <c r="B237" t="str">
        <f>IF(D237&gt;0,VLOOKUP(D237,'1. Kontoplan'!$A$4:$B$43,2,0),"")</f>
        <v/>
      </c>
      <c r="I237" s="36"/>
      <c r="J237" s="12" t="str">
        <f t="shared" si="10"/>
        <v/>
      </c>
    </row>
    <row r="238" spans="1:10" x14ac:dyDescent="0.2">
      <c r="A238" s="123" t="str">
        <f t="shared" si="9"/>
        <v/>
      </c>
      <c r="B238" t="str">
        <f>IF(D238&gt;0,VLOOKUP(D238,'1. Kontoplan'!$A$4:$B$43,2,0),"")</f>
        <v/>
      </c>
      <c r="I238" s="36"/>
      <c r="J238" s="12" t="str">
        <f t="shared" si="10"/>
        <v/>
      </c>
    </row>
    <row r="239" spans="1:10" x14ac:dyDescent="0.2">
      <c r="A239" s="123" t="str">
        <f t="shared" si="9"/>
        <v/>
      </c>
      <c r="B239" t="str">
        <f>IF(D239&gt;0,VLOOKUP(D239,'1. Kontoplan'!$A$4:$B$43,2,0),"")</f>
        <v/>
      </c>
      <c r="I239" s="36"/>
      <c r="J239" s="12" t="str">
        <f t="shared" si="10"/>
        <v/>
      </c>
    </row>
    <row r="240" spans="1:10" x14ac:dyDescent="0.2">
      <c r="A240" s="123" t="str">
        <f t="shared" si="9"/>
        <v/>
      </c>
      <c r="B240" t="str">
        <f>IF(D240&gt;0,VLOOKUP(D240,'1. Kontoplan'!$A$4:$B$43,2,0),"")</f>
        <v/>
      </c>
      <c r="I240" s="36"/>
      <c r="J240" s="12" t="str">
        <f t="shared" si="10"/>
        <v/>
      </c>
    </row>
    <row r="241" spans="1:10" x14ac:dyDescent="0.2">
      <c r="A241" s="123" t="str">
        <f t="shared" si="9"/>
        <v/>
      </c>
      <c r="B241" t="str">
        <f>IF(D241&gt;0,VLOOKUP(D241,'1. Kontoplan'!$A$4:$B$43,2,0),"")</f>
        <v/>
      </c>
      <c r="I241" s="36"/>
      <c r="J241" s="12" t="str">
        <f t="shared" si="10"/>
        <v/>
      </c>
    </row>
    <row r="242" spans="1:10" x14ac:dyDescent="0.2">
      <c r="A242" s="123" t="str">
        <f t="shared" si="9"/>
        <v/>
      </c>
      <c r="B242" t="str">
        <f>IF(D242&gt;0,VLOOKUP(D242,'1. Kontoplan'!$A$4:$B$43,2,0),"")</f>
        <v/>
      </c>
      <c r="I242" s="36"/>
      <c r="J242" s="12" t="str">
        <f t="shared" si="10"/>
        <v/>
      </c>
    </row>
    <row r="243" spans="1:10" x14ac:dyDescent="0.2">
      <c r="A243" s="123" t="str">
        <f t="shared" si="9"/>
        <v/>
      </c>
      <c r="B243" t="str">
        <f>IF(D243&gt;0,VLOOKUP(D243,'1. Kontoplan'!$A$4:$B$43,2,0),"")</f>
        <v/>
      </c>
      <c r="I243" s="36"/>
      <c r="J243" s="12" t="str">
        <f t="shared" si="10"/>
        <v/>
      </c>
    </row>
    <row r="244" spans="1:10" x14ac:dyDescent="0.2">
      <c r="A244" s="123" t="str">
        <f t="shared" si="9"/>
        <v/>
      </c>
      <c r="B244" t="str">
        <f>IF(D244&gt;0,VLOOKUP(D244,'1. Kontoplan'!$A$4:$B$43,2,0),"")</f>
        <v/>
      </c>
      <c r="I244" s="36"/>
      <c r="J244" s="12" t="str">
        <f t="shared" si="10"/>
        <v/>
      </c>
    </row>
    <row r="245" spans="1:10" x14ac:dyDescent="0.2">
      <c r="A245" s="123" t="str">
        <f t="shared" si="9"/>
        <v/>
      </c>
      <c r="B245" t="str">
        <f>IF(D245&gt;0,VLOOKUP(D245,'1. Kontoplan'!$A$4:$B$43,2,0),"")</f>
        <v/>
      </c>
      <c r="I245" s="36"/>
      <c r="J245" s="12" t="str">
        <f t="shared" si="10"/>
        <v/>
      </c>
    </row>
    <row r="246" spans="1:10" x14ac:dyDescent="0.2">
      <c r="A246" s="123" t="str">
        <f t="shared" si="9"/>
        <v/>
      </c>
      <c r="B246" t="str">
        <f>IF(D246&gt;0,VLOOKUP(D246,'1. Kontoplan'!$A$4:$B$43,2,0),"")</f>
        <v/>
      </c>
      <c r="I246" s="36"/>
      <c r="J246" s="12" t="str">
        <f t="shared" si="10"/>
        <v/>
      </c>
    </row>
    <row r="247" spans="1:10" x14ac:dyDescent="0.2">
      <c r="A247" s="123" t="str">
        <f t="shared" si="9"/>
        <v/>
      </c>
      <c r="B247" t="str">
        <f>IF(D247&gt;0,VLOOKUP(D247,'1. Kontoplan'!$A$4:$B$43,2,0),"")</f>
        <v/>
      </c>
      <c r="I247" s="36"/>
      <c r="J247" s="12" t="str">
        <f t="shared" si="10"/>
        <v/>
      </c>
    </row>
    <row r="248" spans="1:10" x14ac:dyDescent="0.2">
      <c r="A248" s="123" t="str">
        <f t="shared" si="9"/>
        <v/>
      </c>
      <c r="B248" t="str">
        <f>IF(D248&gt;0,VLOOKUP(D248,'1. Kontoplan'!$A$4:$B$43,2,0),"")</f>
        <v/>
      </c>
      <c r="I248" s="36"/>
      <c r="J248" s="12" t="str">
        <f t="shared" si="10"/>
        <v/>
      </c>
    </row>
    <row r="249" spans="1:10" x14ac:dyDescent="0.2">
      <c r="A249" s="123" t="str">
        <f t="shared" si="9"/>
        <v/>
      </c>
      <c r="B249" t="str">
        <f>IF(D249&gt;0,VLOOKUP(D249,'1. Kontoplan'!$A$4:$B$43,2,0),"")</f>
        <v/>
      </c>
      <c r="I249" s="36"/>
      <c r="J249" s="12" t="str">
        <f t="shared" si="10"/>
        <v/>
      </c>
    </row>
    <row r="250" spans="1:10" x14ac:dyDescent="0.2">
      <c r="A250" s="123" t="str">
        <f t="shared" si="9"/>
        <v/>
      </c>
      <c r="B250" t="str">
        <f>IF(D250&gt;0,VLOOKUP(D250,'1. Kontoplan'!$A$4:$B$43,2,0),"")</f>
        <v/>
      </c>
      <c r="I250" s="36"/>
      <c r="J250" s="12" t="str">
        <f t="shared" si="10"/>
        <v/>
      </c>
    </row>
    <row r="251" spans="1:10" x14ac:dyDescent="0.2">
      <c r="A251" s="123" t="str">
        <f t="shared" si="9"/>
        <v/>
      </c>
      <c r="B251" t="str">
        <f>IF(D251&gt;0,VLOOKUP(D251,'1. Kontoplan'!$A$4:$B$43,2,0),"")</f>
        <v/>
      </c>
      <c r="I251" s="36"/>
      <c r="J251" s="12" t="str">
        <f t="shared" si="10"/>
        <v/>
      </c>
    </row>
    <row r="252" spans="1:10" x14ac:dyDescent="0.2">
      <c r="A252" s="123" t="str">
        <f t="shared" si="9"/>
        <v/>
      </c>
      <c r="B252" t="str">
        <f>IF(D252&gt;0,VLOOKUP(D252,'1. Kontoplan'!$A$4:$B$43,2,0),"")</f>
        <v/>
      </c>
      <c r="I252" s="36"/>
      <c r="J252" s="12" t="str">
        <f t="shared" si="10"/>
        <v/>
      </c>
    </row>
    <row r="253" spans="1:10" x14ac:dyDescent="0.2">
      <c r="A253" s="123" t="str">
        <f t="shared" si="9"/>
        <v/>
      </c>
      <c r="B253" t="str">
        <f>IF(D253&gt;0,VLOOKUP(D253,'1. Kontoplan'!$A$4:$B$43,2,0),"")</f>
        <v/>
      </c>
      <c r="I253" s="36"/>
      <c r="J253" s="12" t="str">
        <f t="shared" si="10"/>
        <v/>
      </c>
    </row>
    <row r="254" spans="1:10" x14ac:dyDescent="0.2">
      <c r="A254" s="123" t="str">
        <f t="shared" si="9"/>
        <v/>
      </c>
      <c r="B254" t="str">
        <f>IF(D254&gt;0,VLOOKUP(D254,'1. Kontoplan'!$A$4:$B$43,2,0),"")</f>
        <v/>
      </c>
      <c r="I254" s="36"/>
      <c r="J254" s="12" t="str">
        <f t="shared" si="10"/>
        <v/>
      </c>
    </row>
    <row r="255" spans="1:10" x14ac:dyDescent="0.2">
      <c r="A255" s="123" t="str">
        <f t="shared" si="9"/>
        <v/>
      </c>
      <c r="B255" t="str">
        <f>IF(D255&gt;0,VLOOKUP(D255,'1. Kontoplan'!$A$4:$B$43,2,0),"")</f>
        <v/>
      </c>
      <c r="I255" s="36"/>
      <c r="J255" s="12" t="str">
        <f t="shared" si="10"/>
        <v/>
      </c>
    </row>
    <row r="256" spans="1:10" x14ac:dyDescent="0.2">
      <c r="A256" s="123" t="str">
        <f t="shared" si="9"/>
        <v/>
      </c>
      <c r="B256" t="str">
        <f>IF(D256&gt;0,VLOOKUP(D256,'1. Kontoplan'!$A$4:$B$43,2,0),"")</f>
        <v/>
      </c>
      <c r="I256" s="36"/>
      <c r="J256" s="12" t="str">
        <f t="shared" si="10"/>
        <v/>
      </c>
    </row>
    <row r="257" spans="1:10" x14ac:dyDescent="0.2">
      <c r="A257" s="123" t="str">
        <f t="shared" si="9"/>
        <v/>
      </c>
      <c r="B257" t="str">
        <f>IF(D257&gt;0,VLOOKUP(D257,'1. Kontoplan'!$A$4:$B$43,2,0),"")</f>
        <v/>
      </c>
      <c r="I257" s="36"/>
      <c r="J257" s="12" t="str">
        <f t="shared" si="10"/>
        <v/>
      </c>
    </row>
    <row r="258" spans="1:10" x14ac:dyDescent="0.2">
      <c r="A258" s="123" t="str">
        <f t="shared" si="9"/>
        <v/>
      </c>
      <c r="B258" t="str">
        <f>IF(D258&gt;0,VLOOKUP(D258,'1. Kontoplan'!$A$4:$B$43,2,0),"")</f>
        <v/>
      </c>
      <c r="I258" s="36"/>
      <c r="J258" s="12" t="str">
        <f t="shared" si="10"/>
        <v/>
      </c>
    </row>
    <row r="259" spans="1:10" x14ac:dyDescent="0.2">
      <c r="A259" s="123" t="str">
        <f t="shared" si="9"/>
        <v/>
      </c>
      <c r="B259" t="str">
        <f>IF(D259&gt;0,VLOOKUP(D259,'1. Kontoplan'!$A$4:$B$43,2,0),"")</f>
        <v/>
      </c>
      <c r="I259" s="36"/>
      <c r="J259" s="12" t="str">
        <f t="shared" si="10"/>
        <v/>
      </c>
    </row>
    <row r="260" spans="1:10" x14ac:dyDescent="0.2">
      <c r="A260" s="123" t="str">
        <f t="shared" si="9"/>
        <v/>
      </c>
      <c r="B260" t="str">
        <f>IF(D260&gt;0,VLOOKUP(D260,'1. Kontoplan'!$A$4:$B$43,2,0),"")</f>
        <v/>
      </c>
      <c r="I260" s="36"/>
      <c r="J260" s="12" t="str">
        <f t="shared" si="10"/>
        <v/>
      </c>
    </row>
    <row r="261" spans="1:10" x14ac:dyDescent="0.2">
      <c r="A261" s="123" t="str">
        <f t="shared" si="9"/>
        <v/>
      </c>
      <c r="B261" t="str">
        <f>IF(D261&gt;0,VLOOKUP(D261,'1. Kontoplan'!$A$4:$B$43,2,0),"")</f>
        <v/>
      </c>
      <c r="I261" s="36"/>
      <c r="J261" s="12" t="str">
        <f t="shared" si="10"/>
        <v/>
      </c>
    </row>
    <row r="262" spans="1:10" x14ac:dyDescent="0.2">
      <c r="A262" s="123" t="str">
        <f t="shared" si="9"/>
        <v/>
      </c>
      <c r="B262" t="str">
        <f>IF(D262&gt;0,VLOOKUP(D262,'1. Kontoplan'!$A$4:$B$43,2,0),"")</f>
        <v/>
      </c>
      <c r="I262" s="36"/>
      <c r="J262" s="12" t="str">
        <f t="shared" si="10"/>
        <v/>
      </c>
    </row>
    <row r="263" spans="1:10" x14ac:dyDescent="0.2">
      <c r="A263" s="123" t="str">
        <f t="shared" si="9"/>
        <v/>
      </c>
      <c r="B263" t="str">
        <f>IF(D263&gt;0,VLOOKUP(D263,'1. Kontoplan'!$A$4:$B$43,2,0),"")</f>
        <v/>
      </c>
      <c r="I263" s="36"/>
      <c r="J263" s="12" t="str">
        <f t="shared" si="10"/>
        <v/>
      </c>
    </row>
    <row r="264" spans="1:10" x14ac:dyDescent="0.2">
      <c r="A264" s="123" t="str">
        <f t="shared" si="9"/>
        <v/>
      </c>
      <c r="B264" t="str">
        <f>IF(D264&gt;0,VLOOKUP(D264,'1. Kontoplan'!$A$4:$B$43,2,0),"")</f>
        <v/>
      </c>
      <c r="I264" s="36"/>
      <c r="J264" s="12" t="str">
        <f t="shared" si="10"/>
        <v/>
      </c>
    </row>
    <row r="265" spans="1:10" x14ac:dyDescent="0.2">
      <c r="A265" s="123" t="str">
        <f t="shared" si="9"/>
        <v/>
      </c>
      <c r="B265" t="str">
        <f>IF(D265&gt;0,VLOOKUP(D265,'1. Kontoplan'!$A$4:$B$43,2,0),"")</f>
        <v/>
      </c>
      <c r="I265" s="36"/>
      <c r="J265" s="12" t="str">
        <f t="shared" si="10"/>
        <v/>
      </c>
    </row>
    <row r="266" spans="1:10" x14ac:dyDescent="0.2">
      <c r="A266" s="123" t="str">
        <f t="shared" si="9"/>
        <v/>
      </c>
      <c r="B266" t="str">
        <f>IF(D266&gt;0,VLOOKUP(D266,'1. Kontoplan'!$A$4:$B$43,2,0),"")</f>
        <v/>
      </c>
      <c r="I266" s="36"/>
      <c r="J266" s="12" t="str">
        <f t="shared" si="10"/>
        <v/>
      </c>
    </row>
    <row r="267" spans="1:10" x14ac:dyDescent="0.2">
      <c r="A267" s="123" t="str">
        <f t="shared" si="9"/>
        <v/>
      </c>
      <c r="B267" t="str">
        <f>IF(D267&gt;0,VLOOKUP(D267,'1. Kontoplan'!$A$4:$B$43,2,0),"")</f>
        <v/>
      </c>
      <c r="I267" s="36"/>
      <c r="J267" s="12" t="str">
        <f t="shared" si="10"/>
        <v/>
      </c>
    </row>
    <row r="268" spans="1:10" x14ac:dyDescent="0.2">
      <c r="A268" s="123" t="str">
        <f t="shared" ref="A268:A331" si="11">IF(D268&gt;1,A267+1,"")</f>
        <v/>
      </c>
      <c r="B268" t="str">
        <f>IF(D268&gt;0,VLOOKUP(D268,'1. Kontoplan'!$A$4:$B$43,2,0),"")</f>
        <v/>
      </c>
      <c r="I268" s="36"/>
      <c r="J268" s="12" t="str">
        <f t="shared" ref="J268:J331" si="12">IF(D268&gt;0,J267+IF(D268&gt;2000,G268-H268,0),"")</f>
        <v/>
      </c>
    </row>
    <row r="269" spans="1:10" x14ac:dyDescent="0.2">
      <c r="A269" s="123" t="str">
        <f t="shared" si="11"/>
        <v/>
      </c>
      <c r="B269" t="str">
        <f>IF(D269&gt;0,VLOOKUP(D269,'1. Kontoplan'!$A$4:$B$43,2,0),"")</f>
        <v/>
      </c>
      <c r="I269" s="36"/>
      <c r="J269" s="12" t="str">
        <f t="shared" si="12"/>
        <v/>
      </c>
    </row>
    <row r="270" spans="1:10" x14ac:dyDescent="0.2">
      <c r="A270" s="123" t="str">
        <f t="shared" si="11"/>
        <v/>
      </c>
      <c r="B270" t="str">
        <f>IF(D270&gt;0,VLOOKUP(D270,'1. Kontoplan'!$A$4:$B$43,2,0),"")</f>
        <v/>
      </c>
      <c r="I270" s="36"/>
      <c r="J270" s="12" t="str">
        <f t="shared" si="12"/>
        <v/>
      </c>
    </row>
    <row r="271" spans="1:10" x14ac:dyDescent="0.2">
      <c r="A271" s="123" t="str">
        <f t="shared" si="11"/>
        <v/>
      </c>
      <c r="B271" t="str">
        <f>IF(D271&gt;0,VLOOKUP(D271,'1. Kontoplan'!$A$4:$B$43,2,0),"")</f>
        <v/>
      </c>
      <c r="I271" s="36"/>
      <c r="J271" s="12" t="str">
        <f t="shared" si="12"/>
        <v/>
      </c>
    </row>
    <row r="272" spans="1:10" x14ac:dyDescent="0.2">
      <c r="A272" s="123" t="str">
        <f t="shared" si="11"/>
        <v/>
      </c>
      <c r="B272" t="str">
        <f>IF(D272&gt;0,VLOOKUP(D272,'1. Kontoplan'!$A$4:$B$43,2,0),"")</f>
        <v/>
      </c>
      <c r="I272" s="36"/>
      <c r="J272" s="12" t="str">
        <f t="shared" si="12"/>
        <v/>
      </c>
    </row>
    <row r="273" spans="1:10" x14ac:dyDescent="0.2">
      <c r="A273" s="123" t="str">
        <f t="shared" si="11"/>
        <v/>
      </c>
      <c r="B273" t="str">
        <f>IF(D273&gt;0,VLOOKUP(D273,'1. Kontoplan'!$A$4:$B$43,2,0),"")</f>
        <v/>
      </c>
      <c r="I273" s="36"/>
      <c r="J273" s="12" t="str">
        <f t="shared" si="12"/>
        <v/>
      </c>
    </row>
    <row r="274" spans="1:10" x14ac:dyDescent="0.2">
      <c r="A274" s="123" t="str">
        <f t="shared" si="11"/>
        <v/>
      </c>
      <c r="B274" t="str">
        <f>IF(D274&gt;0,VLOOKUP(D274,'1. Kontoplan'!$A$4:$B$43,2,0),"")</f>
        <v/>
      </c>
      <c r="I274" s="36"/>
      <c r="J274" s="12" t="str">
        <f t="shared" si="12"/>
        <v/>
      </c>
    </row>
    <row r="275" spans="1:10" x14ac:dyDescent="0.2">
      <c r="A275" s="123" t="str">
        <f t="shared" si="11"/>
        <v/>
      </c>
      <c r="B275" t="str">
        <f>IF(D275&gt;0,VLOOKUP(D275,'1. Kontoplan'!$A$4:$B$43,2,0),"")</f>
        <v/>
      </c>
      <c r="I275" s="36"/>
      <c r="J275" s="12" t="str">
        <f t="shared" si="12"/>
        <v/>
      </c>
    </row>
    <row r="276" spans="1:10" x14ac:dyDescent="0.2">
      <c r="A276" s="123" t="str">
        <f t="shared" si="11"/>
        <v/>
      </c>
      <c r="B276" t="str">
        <f>IF(D276&gt;0,VLOOKUP(D276,'1. Kontoplan'!$A$4:$B$43,2,0),"")</f>
        <v/>
      </c>
      <c r="I276" s="36"/>
      <c r="J276" s="12" t="str">
        <f t="shared" si="12"/>
        <v/>
      </c>
    </row>
    <row r="277" spans="1:10" x14ac:dyDescent="0.2">
      <c r="A277" s="123" t="str">
        <f t="shared" si="11"/>
        <v/>
      </c>
      <c r="B277" t="str">
        <f>IF(D277&gt;0,VLOOKUP(D277,'1. Kontoplan'!$A$4:$B$43,2,0),"")</f>
        <v/>
      </c>
      <c r="I277" s="36"/>
      <c r="J277" s="12" t="str">
        <f t="shared" si="12"/>
        <v/>
      </c>
    </row>
    <row r="278" spans="1:10" x14ac:dyDescent="0.2">
      <c r="A278" s="123" t="str">
        <f t="shared" si="11"/>
        <v/>
      </c>
      <c r="B278" t="str">
        <f>IF(D278&gt;0,VLOOKUP(D278,'1. Kontoplan'!$A$4:$B$43,2,0),"")</f>
        <v/>
      </c>
      <c r="I278" s="36"/>
      <c r="J278" s="12" t="str">
        <f t="shared" si="12"/>
        <v/>
      </c>
    </row>
    <row r="279" spans="1:10" x14ac:dyDescent="0.2">
      <c r="A279" s="123" t="str">
        <f t="shared" si="11"/>
        <v/>
      </c>
      <c r="B279" t="str">
        <f>IF(D279&gt;0,VLOOKUP(D279,'1. Kontoplan'!$A$4:$B$43,2,0),"")</f>
        <v/>
      </c>
      <c r="I279" s="36"/>
      <c r="J279" s="12" t="str">
        <f t="shared" si="12"/>
        <v/>
      </c>
    </row>
    <row r="280" spans="1:10" x14ac:dyDescent="0.2">
      <c r="A280" s="123" t="str">
        <f t="shared" si="11"/>
        <v/>
      </c>
      <c r="B280" t="str">
        <f>IF(D280&gt;0,VLOOKUP(D280,'1. Kontoplan'!$A$4:$B$43,2,0),"")</f>
        <v/>
      </c>
      <c r="I280" s="36"/>
      <c r="J280" s="12" t="str">
        <f t="shared" si="12"/>
        <v/>
      </c>
    </row>
    <row r="281" spans="1:10" x14ac:dyDescent="0.2">
      <c r="A281" s="123" t="str">
        <f t="shared" si="11"/>
        <v/>
      </c>
      <c r="B281" t="str">
        <f>IF(D281&gt;0,VLOOKUP(D281,'1. Kontoplan'!$A$4:$B$43,2,0),"")</f>
        <v/>
      </c>
      <c r="I281" s="36"/>
      <c r="J281" s="12" t="str">
        <f t="shared" si="12"/>
        <v/>
      </c>
    </row>
    <row r="282" spans="1:10" x14ac:dyDescent="0.2">
      <c r="A282" s="123" t="str">
        <f t="shared" si="11"/>
        <v/>
      </c>
      <c r="B282" t="str">
        <f>IF(D282&gt;0,VLOOKUP(D282,'1. Kontoplan'!$A$4:$B$43,2,0),"")</f>
        <v/>
      </c>
      <c r="I282" s="36"/>
      <c r="J282" s="12" t="str">
        <f t="shared" si="12"/>
        <v/>
      </c>
    </row>
    <row r="283" spans="1:10" x14ac:dyDescent="0.2">
      <c r="A283" s="123" t="str">
        <f t="shared" si="11"/>
        <v/>
      </c>
      <c r="B283" t="str">
        <f>IF(D283&gt;0,VLOOKUP(D283,'1. Kontoplan'!$A$4:$B$43,2,0),"")</f>
        <v/>
      </c>
      <c r="I283" s="36"/>
      <c r="J283" s="12" t="str">
        <f t="shared" si="12"/>
        <v/>
      </c>
    </row>
    <row r="284" spans="1:10" x14ac:dyDescent="0.2">
      <c r="A284" s="123" t="str">
        <f t="shared" si="11"/>
        <v/>
      </c>
      <c r="B284" t="str">
        <f>IF(D284&gt;0,VLOOKUP(D284,'1. Kontoplan'!$A$4:$B$43,2,0),"")</f>
        <v/>
      </c>
      <c r="I284" s="36"/>
      <c r="J284" s="12" t="str">
        <f t="shared" si="12"/>
        <v/>
      </c>
    </row>
    <row r="285" spans="1:10" x14ac:dyDescent="0.2">
      <c r="A285" s="123" t="str">
        <f t="shared" si="11"/>
        <v/>
      </c>
      <c r="B285" t="str">
        <f>IF(D285&gt;0,VLOOKUP(D285,'1. Kontoplan'!$A$4:$B$43,2,0),"")</f>
        <v/>
      </c>
      <c r="I285" s="36"/>
      <c r="J285" s="12" t="str">
        <f t="shared" si="12"/>
        <v/>
      </c>
    </row>
    <row r="286" spans="1:10" x14ac:dyDescent="0.2">
      <c r="A286" s="123" t="str">
        <f t="shared" si="11"/>
        <v/>
      </c>
      <c r="B286" t="str">
        <f>IF(D286&gt;0,VLOOKUP(D286,'1. Kontoplan'!$A$4:$B$43,2,0),"")</f>
        <v/>
      </c>
      <c r="I286" s="36"/>
      <c r="J286" s="12" t="str">
        <f t="shared" si="12"/>
        <v/>
      </c>
    </row>
    <row r="287" spans="1:10" x14ac:dyDescent="0.2">
      <c r="A287" s="123" t="str">
        <f t="shared" si="11"/>
        <v/>
      </c>
      <c r="B287" t="str">
        <f>IF(D287&gt;0,VLOOKUP(D287,'1. Kontoplan'!$A$4:$B$43,2,0),"")</f>
        <v/>
      </c>
      <c r="I287" s="36"/>
      <c r="J287" s="12" t="str">
        <f t="shared" si="12"/>
        <v/>
      </c>
    </row>
    <row r="288" spans="1:10" x14ac:dyDescent="0.2">
      <c r="A288" s="123" t="str">
        <f t="shared" si="11"/>
        <v/>
      </c>
      <c r="B288" t="str">
        <f>IF(D288&gt;0,VLOOKUP(D288,'1. Kontoplan'!$A$4:$B$43,2,0),"")</f>
        <v/>
      </c>
      <c r="I288" s="36"/>
      <c r="J288" s="12" t="str">
        <f t="shared" si="12"/>
        <v/>
      </c>
    </row>
    <row r="289" spans="1:10" x14ac:dyDescent="0.2">
      <c r="A289" s="123" t="str">
        <f t="shared" si="11"/>
        <v/>
      </c>
      <c r="B289" t="str">
        <f>IF(D289&gt;0,VLOOKUP(D289,'1. Kontoplan'!$A$4:$B$43,2,0),"")</f>
        <v/>
      </c>
      <c r="I289" s="36"/>
      <c r="J289" s="12" t="str">
        <f t="shared" si="12"/>
        <v/>
      </c>
    </row>
    <row r="290" spans="1:10" x14ac:dyDescent="0.2">
      <c r="A290" s="123" t="str">
        <f t="shared" si="11"/>
        <v/>
      </c>
      <c r="B290" t="str">
        <f>IF(D290&gt;0,VLOOKUP(D290,'1. Kontoplan'!$A$4:$B$43,2,0),"")</f>
        <v/>
      </c>
      <c r="I290" s="36"/>
      <c r="J290" s="12" t="str">
        <f t="shared" si="12"/>
        <v/>
      </c>
    </row>
    <row r="291" spans="1:10" x14ac:dyDescent="0.2">
      <c r="A291" s="123" t="str">
        <f t="shared" si="11"/>
        <v/>
      </c>
      <c r="B291" t="str">
        <f>IF(D291&gt;0,VLOOKUP(D291,'1. Kontoplan'!$A$4:$B$43,2,0),"")</f>
        <v/>
      </c>
      <c r="I291" s="36"/>
      <c r="J291" s="12" t="str">
        <f t="shared" si="12"/>
        <v/>
      </c>
    </row>
    <row r="292" spans="1:10" x14ac:dyDescent="0.2">
      <c r="A292" s="123" t="str">
        <f t="shared" si="11"/>
        <v/>
      </c>
      <c r="B292" t="str">
        <f>IF(D292&gt;0,VLOOKUP(D292,'1. Kontoplan'!$A$4:$B$43,2,0),"")</f>
        <v/>
      </c>
      <c r="I292" s="36"/>
      <c r="J292" s="12" t="str">
        <f t="shared" si="12"/>
        <v/>
      </c>
    </row>
    <row r="293" spans="1:10" x14ac:dyDescent="0.2">
      <c r="A293" s="123" t="str">
        <f t="shared" si="11"/>
        <v/>
      </c>
      <c r="B293" t="str">
        <f>IF(D293&gt;0,VLOOKUP(D293,'1. Kontoplan'!$A$4:$B$43,2,0),"")</f>
        <v/>
      </c>
      <c r="I293" s="36"/>
      <c r="J293" s="12" t="str">
        <f t="shared" si="12"/>
        <v/>
      </c>
    </row>
    <row r="294" spans="1:10" x14ac:dyDescent="0.2">
      <c r="A294" s="123" t="str">
        <f t="shared" si="11"/>
        <v/>
      </c>
      <c r="B294" t="str">
        <f>IF(D294&gt;0,VLOOKUP(D294,'1. Kontoplan'!$A$4:$B$43,2,0),"")</f>
        <v/>
      </c>
      <c r="I294" s="36"/>
      <c r="J294" s="12" t="str">
        <f t="shared" si="12"/>
        <v/>
      </c>
    </row>
    <row r="295" spans="1:10" x14ac:dyDescent="0.2">
      <c r="A295" s="123" t="str">
        <f t="shared" si="11"/>
        <v/>
      </c>
      <c r="B295" t="str">
        <f>IF(D295&gt;0,VLOOKUP(D295,'1. Kontoplan'!$A$4:$B$43,2,0),"")</f>
        <v/>
      </c>
      <c r="I295" s="36"/>
      <c r="J295" s="12" t="str">
        <f t="shared" si="12"/>
        <v/>
      </c>
    </row>
    <row r="296" spans="1:10" x14ac:dyDescent="0.2">
      <c r="A296" s="123" t="str">
        <f t="shared" si="11"/>
        <v/>
      </c>
      <c r="B296" t="str">
        <f>IF(D296&gt;0,VLOOKUP(D296,'1. Kontoplan'!$A$4:$B$43,2,0),"")</f>
        <v/>
      </c>
      <c r="I296" s="36"/>
      <c r="J296" s="12" t="str">
        <f t="shared" si="12"/>
        <v/>
      </c>
    </row>
    <row r="297" spans="1:10" x14ac:dyDescent="0.2">
      <c r="A297" s="123" t="str">
        <f t="shared" si="11"/>
        <v/>
      </c>
      <c r="B297" t="str">
        <f>IF(D297&gt;0,VLOOKUP(D297,'1. Kontoplan'!$A$4:$B$43,2,0),"")</f>
        <v/>
      </c>
      <c r="I297" s="36"/>
      <c r="J297" s="12" t="str">
        <f t="shared" si="12"/>
        <v/>
      </c>
    </row>
    <row r="298" spans="1:10" x14ac:dyDescent="0.2">
      <c r="A298" s="123" t="str">
        <f t="shared" si="11"/>
        <v/>
      </c>
      <c r="B298" t="str">
        <f>IF(D298&gt;0,VLOOKUP(D298,'1. Kontoplan'!$A$4:$B$43,2,0),"")</f>
        <v/>
      </c>
      <c r="I298" s="36"/>
      <c r="J298" s="12" t="str">
        <f t="shared" si="12"/>
        <v/>
      </c>
    </row>
    <row r="299" spans="1:10" x14ac:dyDescent="0.2">
      <c r="A299" s="123" t="str">
        <f t="shared" si="11"/>
        <v/>
      </c>
      <c r="B299" t="str">
        <f>IF(D299&gt;0,VLOOKUP(D299,'1. Kontoplan'!$A$4:$B$43,2,0),"")</f>
        <v/>
      </c>
      <c r="I299" s="36"/>
      <c r="J299" s="12" t="str">
        <f t="shared" si="12"/>
        <v/>
      </c>
    </row>
    <row r="300" spans="1:10" x14ac:dyDescent="0.2">
      <c r="A300" s="123" t="str">
        <f t="shared" si="11"/>
        <v/>
      </c>
      <c r="B300" t="str">
        <f>IF(D300&gt;0,VLOOKUP(D300,'1. Kontoplan'!$A$4:$B$43,2,0),"")</f>
        <v/>
      </c>
      <c r="I300" s="36"/>
      <c r="J300" s="12" t="str">
        <f t="shared" si="12"/>
        <v/>
      </c>
    </row>
    <row r="301" spans="1:10" x14ac:dyDescent="0.2">
      <c r="A301" s="123" t="str">
        <f t="shared" si="11"/>
        <v/>
      </c>
      <c r="B301" t="str">
        <f>IF(D301&gt;0,VLOOKUP(D301,'1. Kontoplan'!$A$4:$B$43,2,0),"")</f>
        <v/>
      </c>
      <c r="I301" s="36"/>
      <c r="J301" s="12" t="str">
        <f t="shared" si="12"/>
        <v/>
      </c>
    </row>
    <row r="302" spans="1:10" x14ac:dyDescent="0.2">
      <c r="A302" s="123" t="str">
        <f t="shared" si="11"/>
        <v/>
      </c>
      <c r="B302" t="str">
        <f>IF(D302&gt;0,VLOOKUP(D302,'1. Kontoplan'!$A$4:$B$43,2,0),"")</f>
        <v/>
      </c>
      <c r="I302" s="36"/>
      <c r="J302" s="12" t="str">
        <f t="shared" si="12"/>
        <v/>
      </c>
    </row>
    <row r="303" spans="1:10" x14ac:dyDescent="0.2">
      <c r="A303" s="123" t="str">
        <f t="shared" si="11"/>
        <v/>
      </c>
      <c r="B303" t="str">
        <f>IF(D303&gt;0,VLOOKUP(D303,'1. Kontoplan'!$A$4:$B$43,2,0),"")</f>
        <v/>
      </c>
      <c r="I303" s="36"/>
      <c r="J303" s="12" t="str">
        <f t="shared" si="12"/>
        <v/>
      </c>
    </row>
    <row r="304" spans="1:10" x14ac:dyDescent="0.2">
      <c r="A304" s="123" t="str">
        <f t="shared" si="11"/>
        <v/>
      </c>
      <c r="B304" t="str">
        <f>IF(D304&gt;0,VLOOKUP(D304,'1. Kontoplan'!$A$4:$B$43,2,0),"")</f>
        <v/>
      </c>
      <c r="I304" s="36"/>
      <c r="J304" s="12" t="str">
        <f t="shared" si="12"/>
        <v/>
      </c>
    </row>
    <row r="305" spans="1:10" x14ac:dyDescent="0.2">
      <c r="A305" s="123" t="str">
        <f t="shared" si="11"/>
        <v/>
      </c>
      <c r="B305" t="str">
        <f>IF(D305&gt;0,VLOOKUP(D305,'1. Kontoplan'!$A$4:$B$43,2,0),"")</f>
        <v/>
      </c>
      <c r="I305" s="36"/>
      <c r="J305" s="12" t="str">
        <f t="shared" si="12"/>
        <v/>
      </c>
    </row>
    <row r="306" spans="1:10" x14ac:dyDescent="0.2">
      <c r="A306" s="123" t="str">
        <f t="shared" si="11"/>
        <v/>
      </c>
      <c r="B306" t="str">
        <f>IF(D306&gt;0,VLOOKUP(D306,'1. Kontoplan'!$A$4:$B$43,2,0),"")</f>
        <v/>
      </c>
      <c r="I306" s="36"/>
      <c r="J306" s="12" t="str">
        <f t="shared" si="12"/>
        <v/>
      </c>
    </row>
    <row r="307" spans="1:10" x14ac:dyDescent="0.2">
      <c r="A307" s="123" t="str">
        <f t="shared" si="11"/>
        <v/>
      </c>
      <c r="B307" t="str">
        <f>IF(D307&gt;0,VLOOKUP(D307,'1. Kontoplan'!$A$4:$B$43,2,0),"")</f>
        <v/>
      </c>
      <c r="I307" s="36"/>
      <c r="J307" s="12" t="str">
        <f t="shared" si="12"/>
        <v/>
      </c>
    </row>
    <row r="308" spans="1:10" x14ac:dyDescent="0.2">
      <c r="A308" s="123" t="str">
        <f t="shared" si="11"/>
        <v/>
      </c>
      <c r="B308" t="str">
        <f>IF(D308&gt;0,VLOOKUP(D308,'1. Kontoplan'!$A$4:$B$43,2,0),"")</f>
        <v/>
      </c>
      <c r="I308" s="36"/>
      <c r="J308" s="12" t="str">
        <f t="shared" si="12"/>
        <v/>
      </c>
    </row>
    <row r="309" spans="1:10" x14ac:dyDescent="0.2">
      <c r="A309" s="123" t="str">
        <f t="shared" si="11"/>
        <v/>
      </c>
      <c r="B309" t="str">
        <f>IF(D309&gt;0,VLOOKUP(D309,'1. Kontoplan'!$A$4:$B$43,2,0),"")</f>
        <v/>
      </c>
      <c r="I309" s="36"/>
      <c r="J309" s="12" t="str">
        <f t="shared" si="12"/>
        <v/>
      </c>
    </row>
    <row r="310" spans="1:10" x14ac:dyDescent="0.2">
      <c r="A310" s="123" t="str">
        <f t="shared" si="11"/>
        <v/>
      </c>
      <c r="B310" t="str">
        <f>IF(D310&gt;0,VLOOKUP(D310,'1. Kontoplan'!$A$4:$B$43,2,0),"")</f>
        <v/>
      </c>
      <c r="I310" s="36"/>
      <c r="J310" s="12" t="str">
        <f t="shared" si="12"/>
        <v/>
      </c>
    </row>
    <row r="311" spans="1:10" x14ac:dyDescent="0.2">
      <c r="A311" s="123" t="str">
        <f t="shared" si="11"/>
        <v/>
      </c>
      <c r="B311" t="str">
        <f>IF(D311&gt;0,VLOOKUP(D311,'1. Kontoplan'!$A$4:$B$43,2,0),"")</f>
        <v/>
      </c>
      <c r="I311" s="36"/>
      <c r="J311" s="12" t="str">
        <f t="shared" si="12"/>
        <v/>
      </c>
    </row>
    <row r="312" spans="1:10" x14ac:dyDescent="0.2">
      <c r="A312" s="123" t="str">
        <f t="shared" si="11"/>
        <v/>
      </c>
      <c r="B312" t="str">
        <f>IF(D312&gt;0,VLOOKUP(D312,'1. Kontoplan'!$A$4:$B$43,2,0),"")</f>
        <v/>
      </c>
      <c r="I312" s="36"/>
      <c r="J312" s="12" t="str">
        <f t="shared" si="12"/>
        <v/>
      </c>
    </row>
    <row r="313" spans="1:10" x14ac:dyDescent="0.2">
      <c r="A313" s="123" t="str">
        <f t="shared" si="11"/>
        <v/>
      </c>
      <c r="B313" t="str">
        <f>IF(D313&gt;0,VLOOKUP(D313,'1. Kontoplan'!$A$4:$B$43,2,0),"")</f>
        <v/>
      </c>
      <c r="I313" s="36"/>
      <c r="J313" s="12" t="str">
        <f t="shared" si="12"/>
        <v/>
      </c>
    </row>
    <row r="314" spans="1:10" x14ac:dyDescent="0.2">
      <c r="A314" s="123" t="str">
        <f t="shared" si="11"/>
        <v/>
      </c>
      <c r="B314" t="str">
        <f>IF(D314&gt;0,VLOOKUP(D314,'1. Kontoplan'!$A$4:$B$43,2,0),"")</f>
        <v/>
      </c>
      <c r="I314" s="36"/>
      <c r="J314" s="12" t="str">
        <f t="shared" si="12"/>
        <v/>
      </c>
    </row>
    <row r="315" spans="1:10" x14ac:dyDescent="0.2">
      <c r="A315" s="123" t="str">
        <f t="shared" si="11"/>
        <v/>
      </c>
      <c r="B315" t="str">
        <f>IF(D315&gt;0,VLOOKUP(D315,'1. Kontoplan'!$A$4:$B$43,2,0),"")</f>
        <v/>
      </c>
      <c r="I315" s="36"/>
      <c r="J315" s="12" t="str">
        <f t="shared" si="12"/>
        <v/>
      </c>
    </row>
    <row r="316" spans="1:10" x14ac:dyDescent="0.2">
      <c r="A316" s="123" t="str">
        <f t="shared" si="11"/>
        <v/>
      </c>
      <c r="B316" t="str">
        <f>IF(D316&gt;0,VLOOKUP(D316,'1. Kontoplan'!$A$4:$B$43,2,0),"")</f>
        <v/>
      </c>
      <c r="I316" s="36"/>
      <c r="J316" s="12" t="str">
        <f t="shared" si="12"/>
        <v/>
      </c>
    </row>
    <row r="317" spans="1:10" x14ac:dyDescent="0.2">
      <c r="A317" s="123" t="str">
        <f t="shared" si="11"/>
        <v/>
      </c>
      <c r="B317" t="str">
        <f>IF(D317&gt;0,VLOOKUP(D317,'1. Kontoplan'!$A$4:$B$43,2,0),"")</f>
        <v/>
      </c>
      <c r="I317" s="36"/>
      <c r="J317" s="12" t="str">
        <f t="shared" si="12"/>
        <v/>
      </c>
    </row>
    <row r="318" spans="1:10" x14ac:dyDescent="0.2">
      <c r="A318" s="123" t="str">
        <f t="shared" si="11"/>
        <v/>
      </c>
      <c r="B318" t="str">
        <f>IF(D318&gt;0,VLOOKUP(D318,'1. Kontoplan'!$A$4:$B$43,2,0),"")</f>
        <v/>
      </c>
      <c r="I318" s="36"/>
      <c r="J318" s="12" t="str">
        <f t="shared" si="12"/>
        <v/>
      </c>
    </row>
    <row r="319" spans="1:10" x14ac:dyDescent="0.2">
      <c r="A319" s="123" t="str">
        <f t="shared" si="11"/>
        <v/>
      </c>
      <c r="B319" t="str">
        <f>IF(D319&gt;0,VLOOKUP(D319,'1. Kontoplan'!$A$4:$B$43,2,0),"")</f>
        <v/>
      </c>
      <c r="I319" s="36"/>
      <c r="J319" s="12" t="str">
        <f t="shared" si="12"/>
        <v/>
      </c>
    </row>
    <row r="320" spans="1:10" x14ac:dyDescent="0.2">
      <c r="A320" s="123" t="str">
        <f t="shared" si="11"/>
        <v/>
      </c>
      <c r="B320" t="str">
        <f>IF(D320&gt;0,VLOOKUP(D320,'1. Kontoplan'!$A$4:$B$43,2,0),"")</f>
        <v/>
      </c>
      <c r="I320" s="36"/>
      <c r="J320" s="12" t="str">
        <f t="shared" si="12"/>
        <v/>
      </c>
    </row>
    <row r="321" spans="1:10" x14ac:dyDescent="0.2">
      <c r="A321" s="123" t="str">
        <f t="shared" si="11"/>
        <v/>
      </c>
      <c r="B321" t="str">
        <f>IF(D321&gt;0,VLOOKUP(D321,'1. Kontoplan'!$A$4:$B$43,2,0),"")</f>
        <v/>
      </c>
      <c r="I321" s="36"/>
      <c r="J321" s="12" t="str">
        <f t="shared" si="12"/>
        <v/>
      </c>
    </row>
    <row r="322" spans="1:10" x14ac:dyDescent="0.2">
      <c r="A322" s="123" t="str">
        <f t="shared" si="11"/>
        <v/>
      </c>
      <c r="B322" t="str">
        <f>IF(D322&gt;0,VLOOKUP(D322,'1. Kontoplan'!$A$4:$B$43,2,0),"")</f>
        <v/>
      </c>
      <c r="I322" s="36"/>
      <c r="J322" s="12" t="str">
        <f t="shared" si="12"/>
        <v/>
      </c>
    </row>
    <row r="323" spans="1:10" x14ac:dyDescent="0.2">
      <c r="A323" s="123" t="str">
        <f t="shared" si="11"/>
        <v/>
      </c>
      <c r="B323" t="str">
        <f>IF(D323&gt;0,VLOOKUP(D323,'1. Kontoplan'!$A$4:$B$43,2,0),"")</f>
        <v/>
      </c>
      <c r="I323" s="36"/>
      <c r="J323" s="12" t="str">
        <f t="shared" si="12"/>
        <v/>
      </c>
    </row>
    <row r="324" spans="1:10" x14ac:dyDescent="0.2">
      <c r="A324" s="123" t="str">
        <f t="shared" si="11"/>
        <v/>
      </c>
      <c r="B324" t="str">
        <f>IF(D324&gt;0,VLOOKUP(D324,'1. Kontoplan'!$A$4:$B$43,2,0),"")</f>
        <v/>
      </c>
      <c r="I324" s="36"/>
      <c r="J324" s="12" t="str">
        <f t="shared" si="12"/>
        <v/>
      </c>
    </row>
    <row r="325" spans="1:10" x14ac:dyDescent="0.2">
      <c r="A325" s="123" t="str">
        <f t="shared" si="11"/>
        <v/>
      </c>
      <c r="B325" t="str">
        <f>IF(D325&gt;0,VLOOKUP(D325,'1. Kontoplan'!$A$4:$B$43,2,0),"")</f>
        <v/>
      </c>
      <c r="I325" s="36"/>
      <c r="J325" s="12" t="str">
        <f t="shared" si="12"/>
        <v/>
      </c>
    </row>
    <row r="326" spans="1:10" x14ac:dyDescent="0.2">
      <c r="A326" s="123" t="str">
        <f t="shared" si="11"/>
        <v/>
      </c>
      <c r="B326" t="str">
        <f>IF(D326&gt;0,VLOOKUP(D326,'1. Kontoplan'!$A$4:$B$43,2,0),"")</f>
        <v/>
      </c>
      <c r="I326" s="36"/>
      <c r="J326" s="12" t="str">
        <f t="shared" si="12"/>
        <v/>
      </c>
    </row>
    <row r="327" spans="1:10" x14ac:dyDescent="0.2">
      <c r="A327" s="123" t="str">
        <f t="shared" si="11"/>
        <v/>
      </c>
      <c r="B327" t="str">
        <f>IF(D327&gt;0,VLOOKUP(D327,'1. Kontoplan'!$A$4:$B$43,2,0),"")</f>
        <v/>
      </c>
      <c r="I327" s="36"/>
      <c r="J327" s="12" t="str">
        <f t="shared" si="12"/>
        <v/>
      </c>
    </row>
    <row r="328" spans="1:10" x14ac:dyDescent="0.2">
      <c r="A328" s="123" t="str">
        <f t="shared" si="11"/>
        <v/>
      </c>
      <c r="B328" t="str">
        <f>IF(D328&gt;0,VLOOKUP(D328,'1. Kontoplan'!$A$4:$B$43,2,0),"")</f>
        <v/>
      </c>
      <c r="I328" s="36"/>
      <c r="J328" s="12" t="str">
        <f t="shared" si="12"/>
        <v/>
      </c>
    </row>
    <row r="329" spans="1:10" x14ac:dyDescent="0.2">
      <c r="A329" s="123" t="str">
        <f t="shared" si="11"/>
        <v/>
      </c>
      <c r="B329" t="str">
        <f>IF(D329&gt;0,VLOOKUP(D329,'1. Kontoplan'!$A$4:$B$43,2,0),"")</f>
        <v/>
      </c>
      <c r="I329" s="36"/>
      <c r="J329" s="12" t="str">
        <f t="shared" si="12"/>
        <v/>
      </c>
    </row>
    <row r="330" spans="1:10" x14ac:dyDescent="0.2">
      <c r="A330" s="123" t="str">
        <f t="shared" si="11"/>
        <v/>
      </c>
      <c r="B330" t="str">
        <f>IF(D330&gt;0,VLOOKUP(D330,'1. Kontoplan'!$A$4:$B$43,2,0),"")</f>
        <v/>
      </c>
      <c r="I330" s="36"/>
      <c r="J330" s="12" t="str">
        <f t="shared" si="12"/>
        <v/>
      </c>
    </row>
    <row r="331" spans="1:10" x14ac:dyDescent="0.2">
      <c r="A331" s="123" t="str">
        <f t="shared" si="11"/>
        <v/>
      </c>
      <c r="B331" t="str">
        <f>IF(D331&gt;0,VLOOKUP(D331,'1. Kontoplan'!$A$4:$B$43,2,0),"")</f>
        <v/>
      </c>
      <c r="I331" s="36"/>
      <c r="J331" s="12" t="str">
        <f t="shared" si="12"/>
        <v/>
      </c>
    </row>
    <row r="332" spans="1:10" x14ac:dyDescent="0.2">
      <c r="A332" s="123" t="str">
        <f t="shared" ref="A332:A395" si="13">IF(D332&gt;1,A331+1,"")</f>
        <v/>
      </c>
      <c r="B332" t="str">
        <f>IF(D332&gt;0,VLOOKUP(D332,'1. Kontoplan'!$A$4:$B$43,2,0),"")</f>
        <v/>
      </c>
      <c r="I332" s="36"/>
      <c r="J332" s="12" t="str">
        <f t="shared" ref="J332:J395" si="14">IF(D332&gt;0,J331+IF(D332&gt;2000,G332-H332,0),"")</f>
        <v/>
      </c>
    </row>
    <row r="333" spans="1:10" x14ac:dyDescent="0.2">
      <c r="A333" s="123" t="str">
        <f t="shared" si="13"/>
        <v/>
      </c>
      <c r="B333" t="str">
        <f>IF(D333&gt;0,VLOOKUP(D333,'1. Kontoplan'!$A$4:$B$43,2,0),"")</f>
        <v/>
      </c>
      <c r="I333" s="36"/>
      <c r="J333" s="12" t="str">
        <f t="shared" si="14"/>
        <v/>
      </c>
    </row>
    <row r="334" spans="1:10" x14ac:dyDescent="0.2">
      <c r="A334" s="123" t="str">
        <f t="shared" si="13"/>
        <v/>
      </c>
      <c r="B334" t="str">
        <f>IF(D334&gt;0,VLOOKUP(D334,'1. Kontoplan'!$A$4:$B$43,2,0),"")</f>
        <v/>
      </c>
      <c r="I334" s="36"/>
      <c r="J334" s="12" t="str">
        <f t="shared" si="14"/>
        <v/>
      </c>
    </row>
    <row r="335" spans="1:10" x14ac:dyDescent="0.2">
      <c r="A335" s="123" t="str">
        <f t="shared" si="13"/>
        <v/>
      </c>
      <c r="B335" t="str">
        <f>IF(D335&gt;0,VLOOKUP(D335,'1. Kontoplan'!$A$4:$B$43,2,0),"")</f>
        <v/>
      </c>
      <c r="I335" s="36"/>
      <c r="J335" s="12" t="str">
        <f t="shared" si="14"/>
        <v/>
      </c>
    </row>
    <row r="336" spans="1:10" x14ac:dyDescent="0.2">
      <c r="A336" s="123" t="str">
        <f t="shared" si="13"/>
        <v/>
      </c>
      <c r="B336" t="str">
        <f>IF(D336&gt;0,VLOOKUP(D336,'1. Kontoplan'!$A$4:$B$43,2,0),"")</f>
        <v/>
      </c>
      <c r="I336" s="36"/>
      <c r="J336" s="12" t="str">
        <f t="shared" si="14"/>
        <v/>
      </c>
    </row>
    <row r="337" spans="1:10" x14ac:dyDescent="0.2">
      <c r="A337" s="123" t="str">
        <f t="shared" si="13"/>
        <v/>
      </c>
      <c r="B337" t="str">
        <f>IF(D337&gt;0,VLOOKUP(D337,'1. Kontoplan'!$A$4:$B$43,2,0),"")</f>
        <v/>
      </c>
      <c r="I337" s="36"/>
      <c r="J337" s="12" t="str">
        <f t="shared" si="14"/>
        <v/>
      </c>
    </row>
    <row r="338" spans="1:10" x14ac:dyDescent="0.2">
      <c r="A338" s="123" t="str">
        <f t="shared" si="13"/>
        <v/>
      </c>
      <c r="B338" t="str">
        <f>IF(D338&gt;0,VLOOKUP(D338,'1. Kontoplan'!$A$4:$B$43,2,0),"")</f>
        <v/>
      </c>
      <c r="I338" s="36"/>
      <c r="J338" s="12" t="str">
        <f t="shared" si="14"/>
        <v/>
      </c>
    </row>
    <row r="339" spans="1:10" x14ac:dyDescent="0.2">
      <c r="A339" s="123" t="str">
        <f t="shared" si="13"/>
        <v/>
      </c>
      <c r="B339" t="str">
        <f>IF(D339&gt;0,VLOOKUP(D339,'1. Kontoplan'!$A$4:$B$43,2,0),"")</f>
        <v/>
      </c>
      <c r="I339" s="36"/>
      <c r="J339" s="12" t="str">
        <f t="shared" si="14"/>
        <v/>
      </c>
    </row>
    <row r="340" spans="1:10" x14ac:dyDescent="0.2">
      <c r="A340" s="123" t="str">
        <f t="shared" si="13"/>
        <v/>
      </c>
      <c r="B340" t="str">
        <f>IF(D340&gt;0,VLOOKUP(D340,'1. Kontoplan'!$A$4:$B$43,2,0),"")</f>
        <v/>
      </c>
      <c r="I340" s="36"/>
      <c r="J340" s="12" t="str">
        <f t="shared" si="14"/>
        <v/>
      </c>
    </row>
    <row r="341" spans="1:10" x14ac:dyDescent="0.2">
      <c r="A341" s="123" t="str">
        <f t="shared" si="13"/>
        <v/>
      </c>
      <c r="B341" t="str">
        <f>IF(D341&gt;0,VLOOKUP(D341,'1. Kontoplan'!$A$4:$B$43,2,0),"")</f>
        <v/>
      </c>
      <c r="I341" s="36"/>
      <c r="J341" s="12" t="str">
        <f t="shared" si="14"/>
        <v/>
      </c>
    </row>
    <row r="342" spans="1:10" x14ac:dyDescent="0.2">
      <c r="A342" s="123" t="str">
        <f t="shared" si="13"/>
        <v/>
      </c>
      <c r="B342" t="str">
        <f>IF(D342&gt;0,VLOOKUP(D342,'1. Kontoplan'!$A$4:$B$43,2,0),"")</f>
        <v/>
      </c>
      <c r="I342" s="36"/>
      <c r="J342" s="12" t="str">
        <f t="shared" si="14"/>
        <v/>
      </c>
    </row>
    <row r="343" spans="1:10" x14ac:dyDescent="0.2">
      <c r="A343" s="123" t="str">
        <f t="shared" si="13"/>
        <v/>
      </c>
      <c r="B343" t="str">
        <f>IF(D343&gt;0,VLOOKUP(D343,'1. Kontoplan'!$A$4:$B$43,2,0),"")</f>
        <v/>
      </c>
      <c r="I343" s="36"/>
      <c r="J343" s="12" t="str">
        <f t="shared" si="14"/>
        <v/>
      </c>
    </row>
    <row r="344" spans="1:10" x14ac:dyDescent="0.2">
      <c r="A344" s="123" t="str">
        <f t="shared" si="13"/>
        <v/>
      </c>
      <c r="B344" t="str">
        <f>IF(D344&gt;0,VLOOKUP(D344,'1. Kontoplan'!$A$4:$B$43,2,0),"")</f>
        <v/>
      </c>
      <c r="I344" s="36"/>
      <c r="J344" s="12" t="str">
        <f t="shared" si="14"/>
        <v/>
      </c>
    </row>
    <row r="345" spans="1:10" x14ac:dyDescent="0.2">
      <c r="A345" s="123" t="str">
        <f t="shared" si="13"/>
        <v/>
      </c>
      <c r="B345" t="str">
        <f>IF(D345&gt;0,VLOOKUP(D345,'1. Kontoplan'!$A$4:$B$43,2,0),"")</f>
        <v/>
      </c>
      <c r="I345" s="36"/>
      <c r="J345" s="12" t="str">
        <f t="shared" si="14"/>
        <v/>
      </c>
    </row>
    <row r="346" spans="1:10" x14ac:dyDescent="0.2">
      <c r="A346" s="123" t="str">
        <f t="shared" si="13"/>
        <v/>
      </c>
      <c r="B346" t="str">
        <f>IF(D346&gt;0,VLOOKUP(D346,'1. Kontoplan'!$A$4:$B$43,2,0),"")</f>
        <v/>
      </c>
      <c r="I346" s="36"/>
      <c r="J346" s="12" t="str">
        <f t="shared" si="14"/>
        <v/>
      </c>
    </row>
    <row r="347" spans="1:10" x14ac:dyDescent="0.2">
      <c r="A347" s="123" t="str">
        <f t="shared" si="13"/>
        <v/>
      </c>
      <c r="B347" t="str">
        <f>IF(D347&gt;0,VLOOKUP(D347,'1. Kontoplan'!$A$4:$B$43,2,0),"")</f>
        <v/>
      </c>
      <c r="I347" s="36"/>
      <c r="J347" s="12" t="str">
        <f t="shared" si="14"/>
        <v/>
      </c>
    </row>
    <row r="348" spans="1:10" x14ac:dyDescent="0.2">
      <c r="A348" s="123" t="str">
        <f t="shared" si="13"/>
        <v/>
      </c>
      <c r="B348" t="str">
        <f>IF(D348&gt;0,VLOOKUP(D348,'1. Kontoplan'!$A$4:$B$43,2,0),"")</f>
        <v/>
      </c>
      <c r="I348" s="36"/>
      <c r="J348" s="12" t="str">
        <f t="shared" si="14"/>
        <v/>
      </c>
    </row>
    <row r="349" spans="1:10" x14ac:dyDescent="0.2">
      <c r="A349" s="123" t="str">
        <f t="shared" si="13"/>
        <v/>
      </c>
      <c r="B349" t="str">
        <f>IF(D349&gt;0,VLOOKUP(D349,'1. Kontoplan'!$A$4:$B$43,2,0),"")</f>
        <v/>
      </c>
      <c r="I349" s="36"/>
      <c r="J349" s="12" t="str">
        <f t="shared" si="14"/>
        <v/>
      </c>
    </row>
    <row r="350" spans="1:10" x14ac:dyDescent="0.2">
      <c r="A350" s="123" t="str">
        <f t="shared" si="13"/>
        <v/>
      </c>
      <c r="B350" t="str">
        <f>IF(D350&gt;0,VLOOKUP(D350,'1. Kontoplan'!$A$4:$B$43,2,0),"")</f>
        <v/>
      </c>
      <c r="I350" s="36"/>
      <c r="J350" s="12" t="str">
        <f t="shared" si="14"/>
        <v/>
      </c>
    </row>
    <row r="351" spans="1:10" x14ac:dyDescent="0.2">
      <c r="A351" s="123" t="str">
        <f t="shared" si="13"/>
        <v/>
      </c>
      <c r="B351" t="str">
        <f>IF(D351&gt;0,VLOOKUP(D351,'1. Kontoplan'!$A$4:$B$43,2,0),"")</f>
        <v/>
      </c>
      <c r="I351" s="36"/>
      <c r="J351" s="12" t="str">
        <f t="shared" si="14"/>
        <v/>
      </c>
    </row>
    <row r="352" spans="1:10" x14ac:dyDescent="0.2">
      <c r="A352" s="123" t="str">
        <f t="shared" si="13"/>
        <v/>
      </c>
      <c r="B352" t="str">
        <f>IF(D352&gt;0,VLOOKUP(D352,'1. Kontoplan'!$A$4:$B$43,2,0),"")</f>
        <v/>
      </c>
      <c r="I352" s="36"/>
      <c r="J352" s="12" t="str">
        <f t="shared" si="14"/>
        <v/>
      </c>
    </row>
    <row r="353" spans="1:10" x14ac:dyDescent="0.2">
      <c r="A353" s="123" t="str">
        <f t="shared" si="13"/>
        <v/>
      </c>
      <c r="B353" t="str">
        <f>IF(D353&gt;0,VLOOKUP(D353,'1. Kontoplan'!$A$4:$B$43,2,0),"")</f>
        <v/>
      </c>
      <c r="I353" s="36"/>
      <c r="J353" s="12" t="str">
        <f t="shared" si="14"/>
        <v/>
      </c>
    </row>
    <row r="354" spans="1:10" x14ac:dyDescent="0.2">
      <c r="A354" s="123" t="str">
        <f t="shared" si="13"/>
        <v/>
      </c>
      <c r="B354" t="str">
        <f>IF(D354&gt;0,VLOOKUP(D354,'1. Kontoplan'!$A$4:$B$43,2,0),"")</f>
        <v/>
      </c>
      <c r="I354" s="36"/>
      <c r="J354" s="12" t="str">
        <f t="shared" si="14"/>
        <v/>
      </c>
    </row>
    <row r="355" spans="1:10" x14ac:dyDescent="0.2">
      <c r="A355" s="123" t="str">
        <f t="shared" si="13"/>
        <v/>
      </c>
      <c r="B355" t="str">
        <f>IF(D355&gt;0,VLOOKUP(D355,'1. Kontoplan'!$A$4:$B$43,2,0),"")</f>
        <v/>
      </c>
      <c r="I355" s="36"/>
      <c r="J355" s="12" t="str">
        <f t="shared" si="14"/>
        <v/>
      </c>
    </row>
    <row r="356" spans="1:10" x14ac:dyDescent="0.2">
      <c r="A356" s="123" t="str">
        <f t="shared" si="13"/>
        <v/>
      </c>
      <c r="B356" t="str">
        <f>IF(D356&gt;0,VLOOKUP(D356,'1. Kontoplan'!$A$4:$B$43,2,0),"")</f>
        <v/>
      </c>
      <c r="I356" s="36"/>
      <c r="J356" s="12" t="str">
        <f t="shared" si="14"/>
        <v/>
      </c>
    </row>
    <row r="357" spans="1:10" x14ac:dyDescent="0.2">
      <c r="A357" s="123" t="str">
        <f t="shared" si="13"/>
        <v/>
      </c>
      <c r="B357" t="str">
        <f>IF(D357&gt;0,VLOOKUP(D357,'1. Kontoplan'!$A$4:$B$43,2,0),"")</f>
        <v/>
      </c>
      <c r="I357" s="36"/>
      <c r="J357" s="12" t="str">
        <f t="shared" si="14"/>
        <v/>
      </c>
    </row>
    <row r="358" spans="1:10" x14ac:dyDescent="0.2">
      <c r="A358" s="123" t="str">
        <f t="shared" si="13"/>
        <v/>
      </c>
      <c r="B358" t="str">
        <f>IF(D358&gt;0,VLOOKUP(D358,'1. Kontoplan'!$A$4:$B$43,2,0),"")</f>
        <v/>
      </c>
      <c r="I358" s="36"/>
      <c r="J358" s="12" t="str">
        <f t="shared" si="14"/>
        <v/>
      </c>
    </row>
    <row r="359" spans="1:10" x14ac:dyDescent="0.2">
      <c r="A359" s="123" t="str">
        <f t="shared" si="13"/>
        <v/>
      </c>
      <c r="B359" t="str">
        <f>IF(D359&gt;0,VLOOKUP(D359,'1. Kontoplan'!$A$4:$B$43,2,0),"")</f>
        <v/>
      </c>
      <c r="I359" s="36"/>
      <c r="J359" s="12" t="str">
        <f t="shared" si="14"/>
        <v/>
      </c>
    </row>
    <row r="360" spans="1:10" x14ac:dyDescent="0.2">
      <c r="A360" s="123" t="str">
        <f t="shared" si="13"/>
        <v/>
      </c>
      <c r="B360" t="str">
        <f>IF(D360&gt;0,VLOOKUP(D360,'1. Kontoplan'!$A$4:$B$43,2,0),"")</f>
        <v/>
      </c>
      <c r="I360" s="36"/>
      <c r="J360" s="12" t="str">
        <f t="shared" si="14"/>
        <v/>
      </c>
    </row>
    <row r="361" spans="1:10" x14ac:dyDescent="0.2">
      <c r="A361" s="123" t="str">
        <f t="shared" si="13"/>
        <v/>
      </c>
      <c r="B361" t="str">
        <f>IF(D361&gt;0,VLOOKUP(D361,'1. Kontoplan'!$A$4:$B$43,2,0),"")</f>
        <v/>
      </c>
      <c r="I361" s="36"/>
      <c r="J361" s="12" t="str">
        <f t="shared" si="14"/>
        <v/>
      </c>
    </row>
    <row r="362" spans="1:10" x14ac:dyDescent="0.2">
      <c r="A362" s="123" t="str">
        <f t="shared" si="13"/>
        <v/>
      </c>
      <c r="B362" t="str">
        <f>IF(D362&gt;0,VLOOKUP(D362,'1. Kontoplan'!$A$4:$B$43,2,0),"")</f>
        <v/>
      </c>
      <c r="I362" s="36"/>
      <c r="J362" s="12" t="str">
        <f t="shared" si="14"/>
        <v/>
      </c>
    </row>
    <row r="363" spans="1:10" x14ac:dyDescent="0.2">
      <c r="A363" s="123" t="str">
        <f t="shared" si="13"/>
        <v/>
      </c>
      <c r="B363" t="str">
        <f>IF(D363&gt;0,VLOOKUP(D363,'1. Kontoplan'!$A$4:$B$43,2,0),"")</f>
        <v/>
      </c>
      <c r="I363" s="36"/>
      <c r="J363" s="12" t="str">
        <f t="shared" si="14"/>
        <v/>
      </c>
    </row>
    <row r="364" spans="1:10" x14ac:dyDescent="0.2">
      <c r="A364" s="123" t="str">
        <f t="shared" si="13"/>
        <v/>
      </c>
      <c r="B364" t="str">
        <f>IF(D364&gt;0,VLOOKUP(D364,'1. Kontoplan'!$A$4:$B$43,2,0),"")</f>
        <v/>
      </c>
      <c r="I364" s="36"/>
      <c r="J364" s="12" t="str">
        <f t="shared" si="14"/>
        <v/>
      </c>
    </row>
    <row r="365" spans="1:10" x14ac:dyDescent="0.2">
      <c r="A365" s="123" t="str">
        <f t="shared" si="13"/>
        <v/>
      </c>
      <c r="B365" t="str">
        <f>IF(D365&gt;0,VLOOKUP(D365,'1. Kontoplan'!$A$4:$B$43,2,0),"")</f>
        <v/>
      </c>
      <c r="I365" s="36"/>
      <c r="J365" s="12" t="str">
        <f t="shared" si="14"/>
        <v/>
      </c>
    </row>
    <row r="366" spans="1:10" x14ac:dyDescent="0.2">
      <c r="A366" s="123" t="str">
        <f t="shared" si="13"/>
        <v/>
      </c>
      <c r="B366" t="str">
        <f>IF(D366&gt;0,VLOOKUP(D366,'1. Kontoplan'!$A$4:$B$43,2,0),"")</f>
        <v/>
      </c>
      <c r="I366" s="36"/>
      <c r="J366" s="12" t="str">
        <f t="shared" si="14"/>
        <v/>
      </c>
    </row>
    <row r="367" spans="1:10" x14ac:dyDescent="0.2">
      <c r="A367" s="123" t="str">
        <f t="shared" si="13"/>
        <v/>
      </c>
      <c r="B367" t="str">
        <f>IF(D367&gt;0,VLOOKUP(D367,'1. Kontoplan'!$A$4:$B$43,2,0),"")</f>
        <v/>
      </c>
      <c r="I367" s="36"/>
      <c r="J367" s="12" t="str">
        <f t="shared" si="14"/>
        <v/>
      </c>
    </row>
    <row r="368" spans="1:10" x14ac:dyDescent="0.2">
      <c r="A368" s="123" t="str">
        <f t="shared" si="13"/>
        <v/>
      </c>
      <c r="B368" t="str">
        <f>IF(D368&gt;0,VLOOKUP(D368,'1. Kontoplan'!$A$4:$B$43,2,0),"")</f>
        <v/>
      </c>
      <c r="I368" s="36"/>
      <c r="J368" s="12" t="str">
        <f t="shared" si="14"/>
        <v/>
      </c>
    </row>
    <row r="369" spans="1:10" x14ac:dyDescent="0.2">
      <c r="A369" s="123" t="str">
        <f t="shared" si="13"/>
        <v/>
      </c>
      <c r="B369" t="str">
        <f>IF(D369&gt;0,VLOOKUP(D369,'1. Kontoplan'!$A$4:$B$43,2,0),"")</f>
        <v/>
      </c>
      <c r="I369" s="36"/>
      <c r="J369" s="12" t="str">
        <f t="shared" si="14"/>
        <v/>
      </c>
    </row>
    <row r="370" spans="1:10" x14ac:dyDescent="0.2">
      <c r="A370" s="123" t="str">
        <f t="shared" si="13"/>
        <v/>
      </c>
      <c r="B370" t="str">
        <f>IF(D370&gt;0,VLOOKUP(D370,'1. Kontoplan'!$A$4:$B$43,2,0),"")</f>
        <v/>
      </c>
      <c r="I370" s="36"/>
      <c r="J370" s="12" t="str">
        <f t="shared" si="14"/>
        <v/>
      </c>
    </row>
    <row r="371" spans="1:10" x14ac:dyDescent="0.2">
      <c r="A371" s="123" t="str">
        <f t="shared" si="13"/>
        <v/>
      </c>
      <c r="B371" t="str">
        <f>IF(D371&gt;0,VLOOKUP(D371,'1. Kontoplan'!$A$4:$B$43,2,0),"")</f>
        <v/>
      </c>
      <c r="I371" s="36"/>
      <c r="J371" s="12" t="str">
        <f t="shared" si="14"/>
        <v/>
      </c>
    </row>
    <row r="372" spans="1:10" x14ac:dyDescent="0.2">
      <c r="A372" s="123" t="str">
        <f t="shared" si="13"/>
        <v/>
      </c>
      <c r="B372" t="str">
        <f>IF(D372&gt;0,VLOOKUP(D372,'1. Kontoplan'!$A$4:$B$43,2,0),"")</f>
        <v/>
      </c>
      <c r="I372" s="36"/>
      <c r="J372" s="12" t="str">
        <f t="shared" si="14"/>
        <v/>
      </c>
    </row>
    <row r="373" spans="1:10" x14ac:dyDescent="0.2">
      <c r="A373" s="123" t="str">
        <f t="shared" si="13"/>
        <v/>
      </c>
      <c r="B373" t="str">
        <f>IF(D373&gt;0,VLOOKUP(D373,'1. Kontoplan'!$A$4:$B$43,2,0),"")</f>
        <v/>
      </c>
      <c r="I373" s="36"/>
      <c r="J373" s="12" t="str">
        <f t="shared" si="14"/>
        <v/>
      </c>
    </row>
    <row r="374" spans="1:10" x14ac:dyDescent="0.2">
      <c r="A374" s="123" t="str">
        <f t="shared" si="13"/>
        <v/>
      </c>
      <c r="B374" t="str">
        <f>IF(D374&gt;0,VLOOKUP(D374,'1. Kontoplan'!$A$4:$B$43,2,0),"")</f>
        <v/>
      </c>
      <c r="I374" s="36"/>
      <c r="J374" s="12" t="str">
        <f t="shared" si="14"/>
        <v/>
      </c>
    </row>
    <row r="375" spans="1:10" x14ac:dyDescent="0.2">
      <c r="A375" s="123" t="str">
        <f t="shared" si="13"/>
        <v/>
      </c>
      <c r="B375" t="str">
        <f>IF(D375&gt;0,VLOOKUP(D375,'1. Kontoplan'!$A$4:$B$43,2,0),"")</f>
        <v/>
      </c>
      <c r="I375" s="36"/>
      <c r="J375" s="12" t="str">
        <f t="shared" si="14"/>
        <v/>
      </c>
    </row>
    <row r="376" spans="1:10" x14ac:dyDescent="0.2">
      <c r="A376" s="123" t="str">
        <f t="shared" si="13"/>
        <v/>
      </c>
      <c r="B376" t="str">
        <f>IF(D376&gt;0,VLOOKUP(D376,'1. Kontoplan'!$A$4:$B$43,2,0),"")</f>
        <v/>
      </c>
      <c r="I376" s="36"/>
      <c r="J376" s="12" t="str">
        <f t="shared" si="14"/>
        <v/>
      </c>
    </row>
    <row r="377" spans="1:10" x14ac:dyDescent="0.2">
      <c r="A377" s="123" t="str">
        <f t="shared" si="13"/>
        <v/>
      </c>
      <c r="B377" t="str">
        <f>IF(D377&gt;0,VLOOKUP(D377,'1. Kontoplan'!$A$4:$B$43,2,0),"")</f>
        <v/>
      </c>
      <c r="I377" s="36"/>
      <c r="J377" s="12" t="str">
        <f t="shared" si="14"/>
        <v/>
      </c>
    </row>
    <row r="378" spans="1:10" x14ac:dyDescent="0.2">
      <c r="A378" s="123" t="str">
        <f t="shared" si="13"/>
        <v/>
      </c>
      <c r="B378" t="str">
        <f>IF(D378&gt;0,VLOOKUP(D378,'1. Kontoplan'!$A$4:$B$43,2,0),"")</f>
        <v/>
      </c>
      <c r="I378" s="36"/>
      <c r="J378" s="12" t="str">
        <f t="shared" si="14"/>
        <v/>
      </c>
    </row>
    <row r="379" spans="1:10" x14ac:dyDescent="0.2">
      <c r="A379" s="123" t="str">
        <f t="shared" si="13"/>
        <v/>
      </c>
      <c r="B379" t="str">
        <f>IF(D379&gt;0,VLOOKUP(D379,'1. Kontoplan'!$A$4:$B$43,2,0),"")</f>
        <v/>
      </c>
      <c r="I379" s="36"/>
      <c r="J379" s="12" t="str">
        <f t="shared" si="14"/>
        <v/>
      </c>
    </row>
    <row r="380" spans="1:10" x14ac:dyDescent="0.2">
      <c r="A380" s="123" t="str">
        <f t="shared" si="13"/>
        <v/>
      </c>
      <c r="B380" t="str">
        <f>IF(D380&gt;0,VLOOKUP(D380,'1. Kontoplan'!$A$4:$B$43,2,0),"")</f>
        <v/>
      </c>
      <c r="I380" s="36"/>
      <c r="J380" s="12" t="str">
        <f t="shared" si="14"/>
        <v/>
      </c>
    </row>
    <row r="381" spans="1:10" x14ac:dyDescent="0.2">
      <c r="A381" s="123" t="str">
        <f t="shared" si="13"/>
        <v/>
      </c>
      <c r="B381" t="str">
        <f>IF(D381&gt;0,VLOOKUP(D381,'1. Kontoplan'!$A$4:$B$43,2,0),"")</f>
        <v/>
      </c>
      <c r="I381" s="36"/>
      <c r="J381" s="12" t="str">
        <f t="shared" si="14"/>
        <v/>
      </c>
    </row>
    <row r="382" spans="1:10" x14ac:dyDescent="0.2">
      <c r="A382" s="123" t="str">
        <f t="shared" si="13"/>
        <v/>
      </c>
      <c r="B382" t="str">
        <f>IF(D382&gt;0,VLOOKUP(D382,'1. Kontoplan'!$A$4:$B$43,2,0),"")</f>
        <v/>
      </c>
      <c r="I382" s="36"/>
      <c r="J382" s="12" t="str">
        <f t="shared" si="14"/>
        <v/>
      </c>
    </row>
    <row r="383" spans="1:10" x14ac:dyDescent="0.2">
      <c r="A383" s="123" t="str">
        <f t="shared" si="13"/>
        <v/>
      </c>
      <c r="B383" t="str">
        <f>IF(D383&gt;0,VLOOKUP(D383,'1. Kontoplan'!$A$4:$B$43,2,0),"")</f>
        <v/>
      </c>
      <c r="I383" s="36"/>
      <c r="J383" s="12" t="str">
        <f t="shared" si="14"/>
        <v/>
      </c>
    </row>
    <row r="384" spans="1:10" x14ac:dyDescent="0.2">
      <c r="A384" s="123" t="str">
        <f t="shared" si="13"/>
        <v/>
      </c>
      <c r="B384" t="str">
        <f>IF(D384&gt;0,VLOOKUP(D384,'1. Kontoplan'!$A$4:$B$43,2,0),"")</f>
        <v/>
      </c>
      <c r="I384" s="36"/>
      <c r="J384" s="12" t="str">
        <f t="shared" si="14"/>
        <v/>
      </c>
    </row>
    <row r="385" spans="1:10" x14ac:dyDescent="0.2">
      <c r="A385" s="123" t="str">
        <f t="shared" si="13"/>
        <v/>
      </c>
      <c r="B385" t="str">
        <f>IF(D385&gt;0,VLOOKUP(D385,'1. Kontoplan'!$A$4:$B$43,2,0),"")</f>
        <v/>
      </c>
      <c r="I385" s="36"/>
      <c r="J385" s="12" t="str">
        <f t="shared" si="14"/>
        <v/>
      </c>
    </row>
    <row r="386" spans="1:10" x14ac:dyDescent="0.2">
      <c r="A386" s="123" t="str">
        <f t="shared" si="13"/>
        <v/>
      </c>
      <c r="B386" t="str">
        <f>IF(D386&gt;0,VLOOKUP(D386,'1. Kontoplan'!$A$4:$B$43,2,0),"")</f>
        <v/>
      </c>
      <c r="I386" s="36"/>
      <c r="J386" s="12" t="str">
        <f t="shared" si="14"/>
        <v/>
      </c>
    </row>
    <row r="387" spans="1:10" x14ac:dyDescent="0.2">
      <c r="A387" s="123" t="str">
        <f t="shared" si="13"/>
        <v/>
      </c>
      <c r="B387" t="str">
        <f>IF(D387&gt;0,VLOOKUP(D387,'1. Kontoplan'!$A$4:$B$43,2,0),"")</f>
        <v/>
      </c>
      <c r="I387" s="36"/>
      <c r="J387" s="12" t="str">
        <f t="shared" si="14"/>
        <v/>
      </c>
    </row>
    <row r="388" spans="1:10" x14ac:dyDescent="0.2">
      <c r="A388" s="123" t="str">
        <f t="shared" si="13"/>
        <v/>
      </c>
      <c r="B388" t="str">
        <f>IF(D388&gt;0,VLOOKUP(D388,'1. Kontoplan'!$A$4:$B$43,2,0),"")</f>
        <v/>
      </c>
      <c r="I388" s="36"/>
      <c r="J388" s="12" t="str">
        <f t="shared" si="14"/>
        <v/>
      </c>
    </row>
    <row r="389" spans="1:10" x14ac:dyDescent="0.2">
      <c r="A389" s="123" t="str">
        <f t="shared" si="13"/>
        <v/>
      </c>
      <c r="B389" t="str">
        <f>IF(D389&gt;0,VLOOKUP(D389,'1. Kontoplan'!$A$4:$B$43,2,0),"")</f>
        <v/>
      </c>
      <c r="I389" s="36"/>
      <c r="J389" s="12" t="str">
        <f t="shared" si="14"/>
        <v/>
      </c>
    </row>
    <row r="390" spans="1:10" x14ac:dyDescent="0.2">
      <c r="A390" s="123" t="str">
        <f t="shared" si="13"/>
        <v/>
      </c>
      <c r="B390" t="str">
        <f>IF(D390&gt;0,VLOOKUP(D390,'1. Kontoplan'!$A$4:$B$43,2,0),"")</f>
        <v/>
      </c>
      <c r="I390" s="36"/>
      <c r="J390" s="12" t="str">
        <f t="shared" si="14"/>
        <v/>
      </c>
    </row>
    <row r="391" spans="1:10" x14ac:dyDescent="0.2">
      <c r="A391" s="123" t="str">
        <f t="shared" si="13"/>
        <v/>
      </c>
      <c r="B391" t="str">
        <f>IF(D391&gt;0,VLOOKUP(D391,'1. Kontoplan'!$A$4:$B$43,2,0),"")</f>
        <v/>
      </c>
      <c r="I391" s="36"/>
      <c r="J391" s="12" t="str">
        <f t="shared" si="14"/>
        <v/>
      </c>
    </row>
    <row r="392" spans="1:10" x14ac:dyDescent="0.2">
      <c r="A392" s="123" t="str">
        <f t="shared" si="13"/>
        <v/>
      </c>
      <c r="B392" t="str">
        <f>IF(D392&gt;0,VLOOKUP(D392,'1. Kontoplan'!$A$4:$B$43,2,0),"")</f>
        <v/>
      </c>
      <c r="I392" s="36"/>
      <c r="J392" s="12" t="str">
        <f t="shared" si="14"/>
        <v/>
      </c>
    </row>
    <row r="393" spans="1:10" x14ac:dyDescent="0.2">
      <c r="A393" s="123" t="str">
        <f t="shared" si="13"/>
        <v/>
      </c>
      <c r="B393" t="str">
        <f>IF(D393&gt;0,VLOOKUP(D393,'1. Kontoplan'!$A$4:$B$43,2,0),"")</f>
        <v/>
      </c>
      <c r="I393" s="36"/>
      <c r="J393" s="12" t="str">
        <f t="shared" si="14"/>
        <v/>
      </c>
    </row>
    <row r="394" spans="1:10" x14ac:dyDescent="0.2">
      <c r="A394" s="123" t="str">
        <f t="shared" si="13"/>
        <v/>
      </c>
      <c r="B394" t="str">
        <f>IF(D394&gt;0,VLOOKUP(D394,'1. Kontoplan'!$A$4:$B$43,2,0),"")</f>
        <v/>
      </c>
      <c r="I394" s="36"/>
      <c r="J394" s="12" t="str">
        <f t="shared" si="14"/>
        <v/>
      </c>
    </row>
    <row r="395" spans="1:10" x14ac:dyDescent="0.2">
      <c r="A395" s="123" t="str">
        <f t="shared" si="13"/>
        <v/>
      </c>
      <c r="B395" t="str">
        <f>IF(D395&gt;0,VLOOKUP(D395,'1. Kontoplan'!$A$4:$B$43,2,0),"")</f>
        <v/>
      </c>
      <c r="I395" s="36"/>
      <c r="J395" s="12" t="str">
        <f t="shared" si="14"/>
        <v/>
      </c>
    </row>
    <row r="396" spans="1:10" x14ac:dyDescent="0.2">
      <c r="A396" s="123" t="str">
        <f t="shared" ref="A396:A459" si="15">IF(D396&gt;1,A395+1,"")</f>
        <v/>
      </c>
      <c r="B396" t="str">
        <f>IF(D396&gt;0,VLOOKUP(D396,'1. Kontoplan'!$A$4:$B$43,2,0),"")</f>
        <v/>
      </c>
      <c r="I396" s="36"/>
      <c r="J396" s="12" t="str">
        <f t="shared" ref="J396:J459" si="16">IF(D396&gt;0,J395+IF(D396&gt;2000,G396-H396,0),"")</f>
        <v/>
      </c>
    </row>
    <row r="397" spans="1:10" x14ac:dyDescent="0.2">
      <c r="A397" s="123" t="str">
        <f t="shared" si="15"/>
        <v/>
      </c>
      <c r="B397" t="str">
        <f>IF(D397&gt;0,VLOOKUP(D397,'1. Kontoplan'!$A$4:$B$43,2,0),"")</f>
        <v/>
      </c>
      <c r="I397" s="36"/>
      <c r="J397" s="12" t="str">
        <f t="shared" si="16"/>
        <v/>
      </c>
    </row>
    <row r="398" spans="1:10" x14ac:dyDescent="0.2">
      <c r="A398" s="123" t="str">
        <f t="shared" si="15"/>
        <v/>
      </c>
      <c r="B398" t="str">
        <f>IF(D398&gt;0,VLOOKUP(D398,'1. Kontoplan'!$A$4:$B$43,2,0),"")</f>
        <v/>
      </c>
      <c r="I398" s="36"/>
      <c r="J398" s="12" t="str">
        <f t="shared" si="16"/>
        <v/>
      </c>
    </row>
    <row r="399" spans="1:10" x14ac:dyDescent="0.2">
      <c r="A399" s="123" t="str">
        <f t="shared" si="15"/>
        <v/>
      </c>
      <c r="B399" t="str">
        <f>IF(D399&gt;0,VLOOKUP(D399,'1. Kontoplan'!$A$4:$B$43,2,0),"")</f>
        <v/>
      </c>
      <c r="I399" s="36"/>
      <c r="J399" s="12" t="str">
        <f t="shared" si="16"/>
        <v/>
      </c>
    </row>
    <row r="400" spans="1:10" x14ac:dyDescent="0.2">
      <c r="A400" s="123" t="str">
        <f t="shared" si="15"/>
        <v/>
      </c>
      <c r="B400" t="str">
        <f>IF(D400&gt;0,VLOOKUP(D400,'1. Kontoplan'!$A$4:$B$43,2,0),"")</f>
        <v/>
      </c>
      <c r="I400" s="36"/>
      <c r="J400" s="12" t="str">
        <f t="shared" si="16"/>
        <v/>
      </c>
    </row>
    <row r="401" spans="1:10" x14ac:dyDescent="0.2">
      <c r="A401" s="123" t="str">
        <f t="shared" si="15"/>
        <v/>
      </c>
      <c r="B401" t="str">
        <f>IF(D401&gt;0,VLOOKUP(D401,'1. Kontoplan'!$A$4:$B$43,2,0),"")</f>
        <v/>
      </c>
      <c r="I401" s="36"/>
      <c r="J401" s="12" t="str">
        <f t="shared" si="16"/>
        <v/>
      </c>
    </row>
    <row r="402" spans="1:10" x14ac:dyDescent="0.2">
      <c r="A402" s="123" t="str">
        <f t="shared" si="15"/>
        <v/>
      </c>
      <c r="B402" t="str">
        <f>IF(D402&gt;0,VLOOKUP(D402,'1. Kontoplan'!$A$4:$B$43,2,0),"")</f>
        <v/>
      </c>
      <c r="I402" s="36"/>
      <c r="J402" s="12" t="str">
        <f t="shared" si="16"/>
        <v/>
      </c>
    </row>
    <row r="403" spans="1:10" x14ac:dyDescent="0.2">
      <c r="A403" s="123" t="str">
        <f t="shared" si="15"/>
        <v/>
      </c>
      <c r="B403" t="str">
        <f>IF(D403&gt;0,VLOOKUP(D403,'1. Kontoplan'!$A$4:$B$43,2,0),"")</f>
        <v/>
      </c>
      <c r="I403" s="36"/>
      <c r="J403" s="12" t="str">
        <f t="shared" si="16"/>
        <v/>
      </c>
    </row>
    <row r="404" spans="1:10" x14ac:dyDescent="0.2">
      <c r="A404" s="123" t="str">
        <f t="shared" si="15"/>
        <v/>
      </c>
      <c r="B404" t="str">
        <f>IF(D404&gt;0,VLOOKUP(D404,'1. Kontoplan'!$A$4:$B$43,2,0),"")</f>
        <v/>
      </c>
      <c r="I404" s="36"/>
      <c r="J404" s="12" t="str">
        <f t="shared" si="16"/>
        <v/>
      </c>
    </row>
    <row r="405" spans="1:10" x14ac:dyDescent="0.2">
      <c r="A405" s="123" t="str">
        <f t="shared" si="15"/>
        <v/>
      </c>
      <c r="B405" t="str">
        <f>IF(D405&gt;0,VLOOKUP(D405,'1. Kontoplan'!$A$4:$B$43,2,0),"")</f>
        <v/>
      </c>
      <c r="I405" s="36"/>
      <c r="J405" s="12" t="str">
        <f t="shared" si="16"/>
        <v/>
      </c>
    </row>
    <row r="406" spans="1:10" x14ac:dyDescent="0.2">
      <c r="A406" s="123" t="str">
        <f t="shared" si="15"/>
        <v/>
      </c>
      <c r="B406" t="str">
        <f>IF(D406&gt;0,VLOOKUP(D406,'1. Kontoplan'!$A$4:$B$43,2,0),"")</f>
        <v/>
      </c>
      <c r="I406" s="36"/>
      <c r="J406" s="12" t="str">
        <f t="shared" si="16"/>
        <v/>
      </c>
    </row>
    <row r="407" spans="1:10" x14ac:dyDescent="0.2">
      <c r="A407" s="123" t="str">
        <f t="shared" si="15"/>
        <v/>
      </c>
      <c r="B407" t="str">
        <f>IF(D407&gt;0,VLOOKUP(D407,'1. Kontoplan'!$A$4:$B$43,2,0),"")</f>
        <v/>
      </c>
      <c r="I407" s="36"/>
      <c r="J407" s="12" t="str">
        <f t="shared" si="16"/>
        <v/>
      </c>
    </row>
    <row r="408" spans="1:10" x14ac:dyDescent="0.2">
      <c r="A408" s="123" t="str">
        <f t="shared" si="15"/>
        <v/>
      </c>
      <c r="B408" t="str">
        <f>IF(D408&gt;0,VLOOKUP(D408,'1. Kontoplan'!$A$4:$B$43,2,0),"")</f>
        <v/>
      </c>
      <c r="I408" s="36"/>
      <c r="J408" s="12" t="str">
        <f t="shared" si="16"/>
        <v/>
      </c>
    </row>
    <row r="409" spans="1:10" x14ac:dyDescent="0.2">
      <c r="A409" s="123" t="str">
        <f t="shared" si="15"/>
        <v/>
      </c>
      <c r="B409" t="str">
        <f>IF(D409&gt;0,VLOOKUP(D409,'1. Kontoplan'!$A$4:$B$43,2,0),"")</f>
        <v/>
      </c>
      <c r="I409" s="36"/>
      <c r="J409" s="12" t="str">
        <f t="shared" si="16"/>
        <v/>
      </c>
    </row>
    <row r="410" spans="1:10" x14ac:dyDescent="0.2">
      <c r="A410" s="123" t="str">
        <f t="shared" si="15"/>
        <v/>
      </c>
      <c r="B410" t="str">
        <f>IF(D410&gt;0,VLOOKUP(D410,'1. Kontoplan'!$A$4:$B$43,2,0),"")</f>
        <v/>
      </c>
      <c r="I410" s="36"/>
      <c r="J410" s="12" t="str">
        <f t="shared" si="16"/>
        <v/>
      </c>
    </row>
    <row r="411" spans="1:10" x14ac:dyDescent="0.2">
      <c r="A411" s="123" t="str">
        <f t="shared" si="15"/>
        <v/>
      </c>
      <c r="B411" t="str">
        <f>IF(D411&gt;0,VLOOKUP(D411,'1. Kontoplan'!$A$4:$B$43,2,0),"")</f>
        <v/>
      </c>
      <c r="I411" s="36"/>
      <c r="J411" s="12" t="str">
        <f t="shared" si="16"/>
        <v/>
      </c>
    </row>
    <row r="412" spans="1:10" x14ac:dyDescent="0.2">
      <c r="A412" s="123" t="str">
        <f t="shared" si="15"/>
        <v/>
      </c>
      <c r="B412" t="str">
        <f>IF(D412&gt;0,VLOOKUP(D412,'1. Kontoplan'!$A$4:$B$43,2,0),"")</f>
        <v/>
      </c>
      <c r="I412" s="36"/>
      <c r="J412" s="12" t="str">
        <f t="shared" si="16"/>
        <v/>
      </c>
    </row>
    <row r="413" spans="1:10" x14ac:dyDescent="0.2">
      <c r="A413" s="123" t="str">
        <f t="shared" si="15"/>
        <v/>
      </c>
      <c r="B413" t="str">
        <f>IF(D413&gt;0,VLOOKUP(D413,'1. Kontoplan'!$A$4:$B$43,2,0),"")</f>
        <v/>
      </c>
      <c r="I413" s="36"/>
      <c r="J413" s="12" t="str">
        <f t="shared" si="16"/>
        <v/>
      </c>
    </row>
    <row r="414" spans="1:10" x14ac:dyDescent="0.2">
      <c r="A414" s="123" t="str">
        <f t="shared" si="15"/>
        <v/>
      </c>
      <c r="B414" t="str">
        <f>IF(D414&gt;0,VLOOKUP(D414,'1. Kontoplan'!$A$4:$B$43,2,0),"")</f>
        <v/>
      </c>
      <c r="I414" s="36"/>
      <c r="J414" s="12" t="str">
        <f t="shared" si="16"/>
        <v/>
      </c>
    </row>
    <row r="415" spans="1:10" x14ac:dyDescent="0.2">
      <c r="A415" s="123" t="str">
        <f t="shared" si="15"/>
        <v/>
      </c>
      <c r="B415" t="str">
        <f>IF(D415&gt;0,VLOOKUP(D415,'1. Kontoplan'!$A$4:$B$43,2,0),"")</f>
        <v/>
      </c>
      <c r="I415" s="36"/>
      <c r="J415" s="12" t="str">
        <f t="shared" si="16"/>
        <v/>
      </c>
    </row>
    <row r="416" spans="1:10" x14ac:dyDescent="0.2">
      <c r="A416" s="123" t="str">
        <f t="shared" si="15"/>
        <v/>
      </c>
      <c r="B416" t="str">
        <f>IF(D416&gt;0,VLOOKUP(D416,'1. Kontoplan'!$A$4:$B$43,2,0),"")</f>
        <v/>
      </c>
      <c r="I416" s="36"/>
      <c r="J416" s="12" t="str">
        <f t="shared" si="16"/>
        <v/>
      </c>
    </row>
    <row r="417" spans="1:10" x14ac:dyDescent="0.2">
      <c r="A417" s="123" t="str">
        <f t="shared" si="15"/>
        <v/>
      </c>
      <c r="B417" t="str">
        <f>IF(D417&gt;0,VLOOKUP(D417,'1. Kontoplan'!$A$4:$B$43,2,0),"")</f>
        <v/>
      </c>
      <c r="I417" s="36"/>
      <c r="J417" s="12" t="str">
        <f t="shared" si="16"/>
        <v/>
      </c>
    </row>
    <row r="418" spans="1:10" x14ac:dyDescent="0.2">
      <c r="A418" s="123" t="str">
        <f t="shared" si="15"/>
        <v/>
      </c>
      <c r="B418" t="str">
        <f>IF(D418&gt;0,VLOOKUP(D418,'1. Kontoplan'!$A$4:$B$43,2,0),"")</f>
        <v/>
      </c>
      <c r="I418" s="36"/>
      <c r="J418" s="12" t="str">
        <f t="shared" si="16"/>
        <v/>
      </c>
    </row>
    <row r="419" spans="1:10" x14ac:dyDescent="0.2">
      <c r="A419" s="123" t="str">
        <f t="shared" si="15"/>
        <v/>
      </c>
      <c r="B419" t="str">
        <f>IF(D419&gt;0,VLOOKUP(D419,'1. Kontoplan'!$A$4:$B$43,2,0),"")</f>
        <v/>
      </c>
      <c r="I419" s="36"/>
      <c r="J419" s="12" t="str">
        <f t="shared" si="16"/>
        <v/>
      </c>
    </row>
    <row r="420" spans="1:10" x14ac:dyDescent="0.2">
      <c r="A420" s="123" t="str">
        <f t="shared" si="15"/>
        <v/>
      </c>
      <c r="B420" t="str">
        <f>IF(D420&gt;0,VLOOKUP(D420,'1. Kontoplan'!$A$4:$B$43,2,0),"")</f>
        <v/>
      </c>
      <c r="I420" s="36"/>
      <c r="J420" s="12" t="str">
        <f t="shared" si="16"/>
        <v/>
      </c>
    </row>
    <row r="421" spans="1:10" x14ac:dyDescent="0.2">
      <c r="A421" s="123" t="str">
        <f t="shared" si="15"/>
        <v/>
      </c>
      <c r="B421" t="str">
        <f>IF(D421&gt;0,VLOOKUP(D421,'1. Kontoplan'!$A$4:$B$43,2,0),"")</f>
        <v/>
      </c>
      <c r="I421" s="36"/>
      <c r="J421" s="12" t="str">
        <f t="shared" si="16"/>
        <v/>
      </c>
    </row>
    <row r="422" spans="1:10" x14ac:dyDescent="0.2">
      <c r="A422" s="123" t="str">
        <f t="shared" si="15"/>
        <v/>
      </c>
      <c r="B422" t="str">
        <f>IF(D422&gt;0,VLOOKUP(D422,'1. Kontoplan'!$A$4:$B$43,2,0),"")</f>
        <v/>
      </c>
      <c r="I422" s="36"/>
      <c r="J422" s="12" t="str">
        <f t="shared" si="16"/>
        <v/>
      </c>
    </row>
    <row r="423" spans="1:10" x14ac:dyDescent="0.2">
      <c r="A423" s="123" t="str">
        <f t="shared" si="15"/>
        <v/>
      </c>
      <c r="B423" t="str">
        <f>IF(D423&gt;0,VLOOKUP(D423,'1. Kontoplan'!$A$4:$B$43,2,0),"")</f>
        <v/>
      </c>
      <c r="I423" s="36"/>
      <c r="J423" s="12" t="str">
        <f t="shared" si="16"/>
        <v/>
      </c>
    </row>
    <row r="424" spans="1:10" x14ac:dyDescent="0.2">
      <c r="A424" s="123" t="str">
        <f t="shared" si="15"/>
        <v/>
      </c>
      <c r="B424" t="str">
        <f>IF(D424&gt;0,VLOOKUP(D424,'1. Kontoplan'!$A$4:$B$43,2,0),"")</f>
        <v/>
      </c>
      <c r="I424" s="36"/>
      <c r="J424" s="12" t="str">
        <f t="shared" si="16"/>
        <v/>
      </c>
    </row>
    <row r="425" spans="1:10" x14ac:dyDescent="0.2">
      <c r="A425" s="123" t="str">
        <f t="shared" si="15"/>
        <v/>
      </c>
      <c r="B425" t="str">
        <f>IF(D425&gt;0,VLOOKUP(D425,'1. Kontoplan'!$A$4:$B$43,2,0),"")</f>
        <v/>
      </c>
      <c r="I425" s="36"/>
      <c r="J425" s="12" t="str">
        <f t="shared" si="16"/>
        <v/>
      </c>
    </row>
    <row r="426" spans="1:10" x14ac:dyDescent="0.2">
      <c r="A426" s="123" t="str">
        <f t="shared" si="15"/>
        <v/>
      </c>
      <c r="B426" t="str">
        <f>IF(D426&gt;0,VLOOKUP(D426,'1. Kontoplan'!$A$4:$B$43,2,0),"")</f>
        <v/>
      </c>
      <c r="I426" s="36"/>
      <c r="J426" s="12" t="str">
        <f t="shared" si="16"/>
        <v/>
      </c>
    </row>
    <row r="427" spans="1:10" x14ac:dyDescent="0.2">
      <c r="A427" s="123" t="str">
        <f t="shared" si="15"/>
        <v/>
      </c>
      <c r="B427" t="str">
        <f>IF(D427&gt;0,VLOOKUP(D427,'1. Kontoplan'!$A$4:$B$43,2,0),"")</f>
        <v/>
      </c>
      <c r="I427" s="36"/>
      <c r="J427" s="12" t="str">
        <f t="shared" si="16"/>
        <v/>
      </c>
    </row>
    <row r="428" spans="1:10" x14ac:dyDescent="0.2">
      <c r="A428" s="123" t="str">
        <f t="shared" si="15"/>
        <v/>
      </c>
      <c r="B428" t="str">
        <f>IF(D428&gt;0,VLOOKUP(D428,'1. Kontoplan'!$A$4:$B$43,2,0),"")</f>
        <v/>
      </c>
      <c r="I428" s="36"/>
      <c r="J428" s="12" t="str">
        <f t="shared" si="16"/>
        <v/>
      </c>
    </row>
    <row r="429" spans="1:10" x14ac:dyDescent="0.2">
      <c r="A429" s="123" t="str">
        <f t="shared" si="15"/>
        <v/>
      </c>
      <c r="B429" t="str">
        <f>IF(D429&gt;0,VLOOKUP(D429,'1. Kontoplan'!$A$4:$B$43,2,0),"")</f>
        <v/>
      </c>
      <c r="I429" s="36"/>
      <c r="J429" s="12" t="str">
        <f t="shared" si="16"/>
        <v/>
      </c>
    </row>
    <row r="430" spans="1:10" x14ac:dyDescent="0.2">
      <c r="A430" s="123" t="str">
        <f t="shared" si="15"/>
        <v/>
      </c>
      <c r="B430" t="str">
        <f>IF(D430&gt;0,VLOOKUP(D430,'1. Kontoplan'!$A$4:$B$43,2,0),"")</f>
        <v/>
      </c>
      <c r="I430" s="36"/>
      <c r="J430" s="12" t="str">
        <f t="shared" si="16"/>
        <v/>
      </c>
    </row>
    <row r="431" spans="1:10" x14ac:dyDescent="0.2">
      <c r="A431" s="123" t="str">
        <f t="shared" si="15"/>
        <v/>
      </c>
      <c r="B431" t="str">
        <f>IF(D431&gt;0,VLOOKUP(D431,'1. Kontoplan'!$A$4:$B$43,2,0),"")</f>
        <v/>
      </c>
      <c r="I431" s="36"/>
      <c r="J431" s="12" t="str">
        <f t="shared" si="16"/>
        <v/>
      </c>
    </row>
    <row r="432" spans="1:10" x14ac:dyDescent="0.2">
      <c r="A432" s="123" t="str">
        <f t="shared" si="15"/>
        <v/>
      </c>
      <c r="B432" t="str">
        <f>IF(D432&gt;0,VLOOKUP(D432,'1. Kontoplan'!$A$4:$B$43,2,0),"")</f>
        <v/>
      </c>
      <c r="I432" s="36"/>
      <c r="J432" s="12" t="str">
        <f t="shared" si="16"/>
        <v/>
      </c>
    </row>
    <row r="433" spans="1:10" x14ac:dyDescent="0.2">
      <c r="A433" s="123" t="str">
        <f t="shared" si="15"/>
        <v/>
      </c>
      <c r="B433" t="str">
        <f>IF(D433&gt;0,VLOOKUP(D433,'1. Kontoplan'!$A$4:$B$43,2,0),"")</f>
        <v/>
      </c>
      <c r="I433" s="36"/>
      <c r="J433" s="12" t="str">
        <f t="shared" si="16"/>
        <v/>
      </c>
    </row>
    <row r="434" spans="1:10" x14ac:dyDescent="0.2">
      <c r="A434" s="123" t="str">
        <f t="shared" si="15"/>
        <v/>
      </c>
      <c r="B434" t="str">
        <f>IF(D434&gt;0,VLOOKUP(D434,'1. Kontoplan'!$A$4:$B$43,2,0),"")</f>
        <v/>
      </c>
      <c r="I434" s="36"/>
      <c r="J434" s="12" t="str">
        <f t="shared" si="16"/>
        <v/>
      </c>
    </row>
    <row r="435" spans="1:10" x14ac:dyDescent="0.2">
      <c r="A435" s="123" t="str">
        <f t="shared" si="15"/>
        <v/>
      </c>
      <c r="B435" t="str">
        <f>IF(D435&gt;0,VLOOKUP(D435,'1. Kontoplan'!$A$4:$B$43,2,0),"")</f>
        <v/>
      </c>
      <c r="I435" s="36"/>
      <c r="J435" s="12" t="str">
        <f t="shared" si="16"/>
        <v/>
      </c>
    </row>
    <row r="436" spans="1:10" x14ac:dyDescent="0.2">
      <c r="A436" s="123" t="str">
        <f t="shared" si="15"/>
        <v/>
      </c>
      <c r="B436" t="str">
        <f>IF(D436&gt;0,VLOOKUP(D436,'1. Kontoplan'!$A$4:$B$43,2,0),"")</f>
        <v/>
      </c>
      <c r="I436" s="36"/>
      <c r="J436" s="12" t="str">
        <f t="shared" si="16"/>
        <v/>
      </c>
    </row>
    <row r="437" spans="1:10" x14ac:dyDescent="0.2">
      <c r="A437" s="123" t="str">
        <f t="shared" si="15"/>
        <v/>
      </c>
      <c r="B437" t="str">
        <f>IF(D437&gt;0,VLOOKUP(D437,'1. Kontoplan'!$A$4:$B$43,2,0),"")</f>
        <v/>
      </c>
      <c r="I437" s="36"/>
      <c r="J437" s="12" t="str">
        <f t="shared" si="16"/>
        <v/>
      </c>
    </row>
    <row r="438" spans="1:10" x14ac:dyDescent="0.2">
      <c r="A438" s="123" t="str">
        <f t="shared" si="15"/>
        <v/>
      </c>
      <c r="B438" t="str">
        <f>IF(D438&gt;0,VLOOKUP(D438,'1. Kontoplan'!$A$4:$B$43,2,0),"")</f>
        <v/>
      </c>
      <c r="I438" s="36"/>
      <c r="J438" s="12" t="str">
        <f t="shared" si="16"/>
        <v/>
      </c>
    </row>
    <row r="439" spans="1:10" x14ac:dyDescent="0.2">
      <c r="A439" s="123" t="str">
        <f t="shared" si="15"/>
        <v/>
      </c>
      <c r="B439" t="str">
        <f>IF(D439&gt;0,VLOOKUP(D439,'1. Kontoplan'!$A$4:$B$43,2,0),"")</f>
        <v/>
      </c>
      <c r="I439" s="36"/>
      <c r="J439" s="12" t="str">
        <f t="shared" si="16"/>
        <v/>
      </c>
    </row>
    <row r="440" spans="1:10" x14ac:dyDescent="0.2">
      <c r="A440" s="123" t="str">
        <f t="shared" si="15"/>
        <v/>
      </c>
      <c r="B440" t="str">
        <f>IF(D440&gt;0,VLOOKUP(D440,'1. Kontoplan'!$A$4:$B$43,2,0),"")</f>
        <v/>
      </c>
      <c r="I440" s="36"/>
      <c r="J440" s="12" t="str">
        <f t="shared" si="16"/>
        <v/>
      </c>
    </row>
    <row r="441" spans="1:10" x14ac:dyDescent="0.2">
      <c r="A441" s="123" t="str">
        <f t="shared" si="15"/>
        <v/>
      </c>
      <c r="B441" t="str">
        <f>IF(D441&gt;0,VLOOKUP(D441,'1. Kontoplan'!$A$4:$B$43,2,0),"")</f>
        <v/>
      </c>
      <c r="I441" s="36"/>
      <c r="J441" s="12" t="str">
        <f t="shared" si="16"/>
        <v/>
      </c>
    </row>
    <row r="442" spans="1:10" x14ac:dyDescent="0.2">
      <c r="A442" s="123" t="str">
        <f t="shared" si="15"/>
        <v/>
      </c>
      <c r="B442" t="str">
        <f>IF(D442&gt;0,VLOOKUP(D442,'1. Kontoplan'!$A$4:$B$43,2,0),"")</f>
        <v/>
      </c>
      <c r="I442" s="36"/>
      <c r="J442" s="12" t="str">
        <f t="shared" si="16"/>
        <v/>
      </c>
    </row>
    <row r="443" spans="1:10" x14ac:dyDescent="0.2">
      <c r="A443" s="123" t="str">
        <f t="shared" si="15"/>
        <v/>
      </c>
      <c r="B443" t="str">
        <f>IF(D443&gt;0,VLOOKUP(D443,'1. Kontoplan'!$A$4:$B$43,2,0),"")</f>
        <v/>
      </c>
      <c r="I443" s="36"/>
      <c r="J443" s="12" t="str">
        <f t="shared" si="16"/>
        <v/>
      </c>
    </row>
    <row r="444" spans="1:10" x14ac:dyDescent="0.2">
      <c r="A444" s="123" t="str">
        <f t="shared" si="15"/>
        <v/>
      </c>
      <c r="B444" t="str">
        <f>IF(D444&gt;0,VLOOKUP(D444,'1. Kontoplan'!$A$4:$B$43,2,0),"")</f>
        <v/>
      </c>
      <c r="I444" s="36"/>
      <c r="J444" s="12" t="str">
        <f t="shared" si="16"/>
        <v/>
      </c>
    </row>
    <row r="445" spans="1:10" x14ac:dyDescent="0.2">
      <c r="A445" s="123" t="str">
        <f t="shared" si="15"/>
        <v/>
      </c>
      <c r="B445" t="str">
        <f>IF(D445&gt;0,VLOOKUP(D445,'1. Kontoplan'!$A$4:$B$43,2,0),"")</f>
        <v/>
      </c>
      <c r="I445" s="36"/>
      <c r="J445" s="12" t="str">
        <f t="shared" si="16"/>
        <v/>
      </c>
    </row>
    <row r="446" spans="1:10" x14ac:dyDescent="0.2">
      <c r="A446" s="123" t="str">
        <f t="shared" si="15"/>
        <v/>
      </c>
      <c r="B446" t="str">
        <f>IF(D446&gt;0,VLOOKUP(D446,'1. Kontoplan'!$A$4:$B$43,2,0),"")</f>
        <v/>
      </c>
      <c r="I446" s="36"/>
      <c r="J446" s="12" t="str">
        <f t="shared" si="16"/>
        <v/>
      </c>
    </row>
    <row r="447" spans="1:10" x14ac:dyDescent="0.2">
      <c r="A447" s="123" t="str">
        <f t="shared" si="15"/>
        <v/>
      </c>
      <c r="B447" t="str">
        <f>IF(D447&gt;0,VLOOKUP(D447,'1. Kontoplan'!$A$4:$B$43,2,0),"")</f>
        <v/>
      </c>
      <c r="I447" s="36"/>
      <c r="J447" s="12" t="str">
        <f t="shared" si="16"/>
        <v/>
      </c>
    </row>
    <row r="448" spans="1:10" x14ac:dyDescent="0.2">
      <c r="A448" s="123" t="str">
        <f t="shared" si="15"/>
        <v/>
      </c>
      <c r="B448" t="str">
        <f>IF(D448&gt;0,VLOOKUP(D448,'1. Kontoplan'!$A$4:$B$43,2,0),"")</f>
        <v/>
      </c>
      <c r="I448" s="36"/>
      <c r="J448" s="12" t="str">
        <f t="shared" si="16"/>
        <v/>
      </c>
    </row>
    <row r="449" spans="1:10" x14ac:dyDescent="0.2">
      <c r="A449" s="123" t="str">
        <f t="shared" si="15"/>
        <v/>
      </c>
      <c r="B449" t="str">
        <f>IF(D449&gt;0,VLOOKUP(D449,'1. Kontoplan'!$A$4:$B$43,2,0),"")</f>
        <v/>
      </c>
      <c r="I449" s="36"/>
      <c r="J449" s="12" t="str">
        <f t="shared" si="16"/>
        <v/>
      </c>
    </row>
    <row r="450" spans="1:10" x14ac:dyDescent="0.2">
      <c r="A450" s="123" t="str">
        <f t="shared" si="15"/>
        <v/>
      </c>
      <c r="B450" t="str">
        <f>IF(D450&gt;0,VLOOKUP(D450,'1. Kontoplan'!$A$4:$B$43,2,0),"")</f>
        <v/>
      </c>
      <c r="I450" s="36"/>
      <c r="J450" s="12" t="str">
        <f t="shared" si="16"/>
        <v/>
      </c>
    </row>
    <row r="451" spans="1:10" x14ac:dyDescent="0.2">
      <c r="A451" s="123" t="str">
        <f t="shared" si="15"/>
        <v/>
      </c>
      <c r="B451" t="str">
        <f>IF(D451&gt;0,VLOOKUP(D451,'1. Kontoplan'!$A$4:$B$43,2,0),"")</f>
        <v/>
      </c>
      <c r="I451" s="36"/>
      <c r="J451" s="12" t="str">
        <f t="shared" si="16"/>
        <v/>
      </c>
    </row>
    <row r="452" spans="1:10" x14ac:dyDescent="0.2">
      <c r="A452" s="123" t="str">
        <f t="shared" si="15"/>
        <v/>
      </c>
      <c r="B452" t="str">
        <f>IF(D452&gt;0,VLOOKUP(D452,'1. Kontoplan'!$A$4:$B$43,2,0),"")</f>
        <v/>
      </c>
      <c r="I452" s="36"/>
      <c r="J452" s="12" t="str">
        <f t="shared" si="16"/>
        <v/>
      </c>
    </row>
    <row r="453" spans="1:10" x14ac:dyDescent="0.2">
      <c r="A453" s="123" t="str">
        <f t="shared" si="15"/>
        <v/>
      </c>
      <c r="B453" t="str">
        <f>IF(D453&gt;0,VLOOKUP(D453,'1. Kontoplan'!$A$4:$B$43,2,0),"")</f>
        <v/>
      </c>
      <c r="I453" s="36"/>
      <c r="J453" s="12" t="str">
        <f t="shared" si="16"/>
        <v/>
      </c>
    </row>
    <row r="454" spans="1:10" x14ac:dyDescent="0.2">
      <c r="A454" s="123" t="str">
        <f t="shared" si="15"/>
        <v/>
      </c>
      <c r="B454" t="str">
        <f>IF(D454&gt;0,VLOOKUP(D454,'1. Kontoplan'!$A$4:$B$43,2,0),"")</f>
        <v/>
      </c>
      <c r="I454" s="36"/>
      <c r="J454" s="12" t="str">
        <f t="shared" si="16"/>
        <v/>
      </c>
    </row>
    <row r="455" spans="1:10" x14ac:dyDescent="0.2">
      <c r="A455" s="123" t="str">
        <f t="shared" si="15"/>
        <v/>
      </c>
      <c r="B455" t="str">
        <f>IF(D455&gt;0,VLOOKUP(D455,'1. Kontoplan'!$A$4:$B$43,2,0),"")</f>
        <v/>
      </c>
      <c r="I455" s="36"/>
      <c r="J455" s="12" t="str">
        <f t="shared" si="16"/>
        <v/>
      </c>
    </row>
    <row r="456" spans="1:10" x14ac:dyDescent="0.2">
      <c r="A456" s="123" t="str">
        <f t="shared" si="15"/>
        <v/>
      </c>
      <c r="B456" t="str">
        <f>IF(D456&gt;0,VLOOKUP(D456,'1. Kontoplan'!$A$4:$B$43,2,0),"")</f>
        <v/>
      </c>
      <c r="I456" s="36"/>
      <c r="J456" s="12" t="str">
        <f t="shared" si="16"/>
        <v/>
      </c>
    </row>
    <row r="457" spans="1:10" x14ac:dyDescent="0.2">
      <c r="A457" s="123" t="str">
        <f t="shared" si="15"/>
        <v/>
      </c>
      <c r="B457" t="str">
        <f>IF(D457&gt;0,VLOOKUP(D457,'1. Kontoplan'!$A$4:$B$43,2,0),"")</f>
        <v/>
      </c>
      <c r="I457" s="36"/>
      <c r="J457" s="12" t="str">
        <f t="shared" si="16"/>
        <v/>
      </c>
    </row>
    <row r="458" spans="1:10" x14ac:dyDescent="0.2">
      <c r="A458" s="123" t="str">
        <f t="shared" si="15"/>
        <v/>
      </c>
      <c r="B458" t="str">
        <f>IF(D458&gt;0,VLOOKUP(D458,'1. Kontoplan'!$A$4:$B$43,2,0),"")</f>
        <v/>
      </c>
      <c r="I458" s="36"/>
      <c r="J458" s="12" t="str">
        <f t="shared" si="16"/>
        <v/>
      </c>
    </row>
    <row r="459" spans="1:10" x14ac:dyDescent="0.2">
      <c r="A459" s="123" t="str">
        <f t="shared" si="15"/>
        <v/>
      </c>
      <c r="B459" t="str">
        <f>IF(D459&gt;0,VLOOKUP(D459,'1. Kontoplan'!$A$4:$B$43,2,0),"")</f>
        <v/>
      </c>
      <c r="I459" s="36"/>
      <c r="J459" s="12" t="str">
        <f t="shared" si="16"/>
        <v/>
      </c>
    </row>
    <row r="460" spans="1:10" x14ac:dyDescent="0.2">
      <c r="A460" s="123" t="str">
        <f t="shared" ref="A460:A523" si="17">IF(D460&gt;1,A459+1,"")</f>
        <v/>
      </c>
      <c r="B460" t="str">
        <f>IF(D460&gt;0,VLOOKUP(D460,'1. Kontoplan'!$A$4:$B$43,2,0),"")</f>
        <v/>
      </c>
      <c r="I460" s="36"/>
      <c r="J460" s="12" t="str">
        <f t="shared" ref="J460:J523" si="18">IF(D460&gt;0,J459+IF(D460&gt;2000,G460-H460,0),"")</f>
        <v/>
      </c>
    </row>
    <row r="461" spans="1:10" x14ac:dyDescent="0.2">
      <c r="A461" s="123" t="str">
        <f t="shared" si="17"/>
        <v/>
      </c>
      <c r="B461" t="str">
        <f>IF(D461&gt;0,VLOOKUP(D461,'1. Kontoplan'!$A$4:$B$43,2,0),"")</f>
        <v/>
      </c>
      <c r="I461" s="36"/>
      <c r="J461" s="12" t="str">
        <f t="shared" si="18"/>
        <v/>
      </c>
    </row>
    <row r="462" spans="1:10" x14ac:dyDescent="0.2">
      <c r="A462" s="123" t="str">
        <f t="shared" si="17"/>
        <v/>
      </c>
      <c r="B462" t="str">
        <f>IF(D462&gt;0,VLOOKUP(D462,'1. Kontoplan'!$A$4:$B$43,2,0),"")</f>
        <v/>
      </c>
      <c r="I462" s="36"/>
      <c r="J462" s="12" t="str">
        <f t="shared" si="18"/>
        <v/>
      </c>
    </row>
    <row r="463" spans="1:10" x14ac:dyDescent="0.2">
      <c r="A463" s="123" t="str">
        <f t="shared" si="17"/>
        <v/>
      </c>
      <c r="B463" t="str">
        <f>IF(D463&gt;0,VLOOKUP(D463,'1. Kontoplan'!$A$4:$B$43,2,0),"")</f>
        <v/>
      </c>
      <c r="I463" s="36"/>
      <c r="J463" s="12" t="str">
        <f t="shared" si="18"/>
        <v/>
      </c>
    </row>
    <row r="464" spans="1:10" x14ac:dyDescent="0.2">
      <c r="A464" s="123" t="str">
        <f t="shared" si="17"/>
        <v/>
      </c>
      <c r="B464" t="str">
        <f>IF(D464&gt;0,VLOOKUP(D464,'1. Kontoplan'!$A$4:$B$43,2,0),"")</f>
        <v/>
      </c>
      <c r="I464" s="36"/>
      <c r="J464" s="12" t="str">
        <f t="shared" si="18"/>
        <v/>
      </c>
    </row>
    <row r="465" spans="1:10" x14ac:dyDescent="0.2">
      <c r="A465" s="123" t="str">
        <f t="shared" si="17"/>
        <v/>
      </c>
      <c r="B465" t="str">
        <f>IF(D465&gt;0,VLOOKUP(D465,'1. Kontoplan'!$A$4:$B$43,2,0),"")</f>
        <v/>
      </c>
      <c r="I465" s="36"/>
      <c r="J465" s="12" t="str">
        <f t="shared" si="18"/>
        <v/>
      </c>
    </row>
    <row r="466" spans="1:10" x14ac:dyDescent="0.2">
      <c r="A466" s="123" t="str">
        <f t="shared" si="17"/>
        <v/>
      </c>
      <c r="B466" t="str">
        <f>IF(D466&gt;0,VLOOKUP(D466,'1. Kontoplan'!$A$4:$B$43,2,0),"")</f>
        <v/>
      </c>
      <c r="I466" s="36"/>
      <c r="J466" s="12" t="str">
        <f t="shared" si="18"/>
        <v/>
      </c>
    </row>
    <row r="467" spans="1:10" x14ac:dyDescent="0.2">
      <c r="A467" s="123" t="str">
        <f t="shared" si="17"/>
        <v/>
      </c>
      <c r="B467" t="str">
        <f>IF(D467&gt;0,VLOOKUP(D467,'1. Kontoplan'!$A$4:$B$43,2,0),"")</f>
        <v/>
      </c>
      <c r="I467" s="36"/>
      <c r="J467" s="12" t="str">
        <f t="shared" si="18"/>
        <v/>
      </c>
    </row>
    <row r="468" spans="1:10" x14ac:dyDescent="0.2">
      <c r="A468" s="123" t="str">
        <f t="shared" si="17"/>
        <v/>
      </c>
      <c r="B468" t="str">
        <f>IF(D468&gt;0,VLOOKUP(D468,'1. Kontoplan'!$A$4:$B$43,2,0),"")</f>
        <v/>
      </c>
      <c r="I468" s="36"/>
      <c r="J468" s="12" t="str">
        <f t="shared" si="18"/>
        <v/>
      </c>
    </row>
    <row r="469" spans="1:10" x14ac:dyDescent="0.2">
      <c r="A469" s="123" t="str">
        <f t="shared" si="17"/>
        <v/>
      </c>
      <c r="B469" t="str">
        <f>IF(D469&gt;0,VLOOKUP(D469,'1. Kontoplan'!$A$4:$B$43,2,0),"")</f>
        <v/>
      </c>
      <c r="I469" s="36"/>
      <c r="J469" s="12" t="str">
        <f t="shared" si="18"/>
        <v/>
      </c>
    </row>
    <row r="470" spans="1:10" x14ac:dyDescent="0.2">
      <c r="A470" s="123" t="str">
        <f t="shared" si="17"/>
        <v/>
      </c>
      <c r="B470" t="str">
        <f>IF(D470&gt;0,VLOOKUP(D470,'1. Kontoplan'!$A$4:$B$43,2,0),"")</f>
        <v/>
      </c>
      <c r="I470" s="36"/>
      <c r="J470" s="12" t="str">
        <f t="shared" si="18"/>
        <v/>
      </c>
    </row>
    <row r="471" spans="1:10" x14ac:dyDescent="0.2">
      <c r="A471" s="123" t="str">
        <f t="shared" si="17"/>
        <v/>
      </c>
      <c r="B471" t="str">
        <f>IF(D471&gt;0,VLOOKUP(D471,'1. Kontoplan'!$A$4:$B$43,2,0),"")</f>
        <v/>
      </c>
      <c r="I471" s="36"/>
      <c r="J471" s="12" t="str">
        <f t="shared" si="18"/>
        <v/>
      </c>
    </row>
    <row r="472" spans="1:10" x14ac:dyDescent="0.2">
      <c r="A472" s="123" t="str">
        <f t="shared" si="17"/>
        <v/>
      </c>
      <c r="B472" t="str">
        <f>IF(D472&gt;0,VLOOKUP(D472,'1. Kontoplan'!$A$4:$B$43,2,0),"")</f>
        <v/>
      </c>
      <c r="I472" s="36"/>
      <c r="J472" s="12" t="str">
        <f t="shared" si="18"/>
        <v/>
      </c>
    </row>
    <row r="473" spans="1:10" x14ac:dyDescent="0.2">
      <c r="A473" s="123" t="str">
        <f t="shared" si="17"/>
        <v/>
      </c>
      <c r="B473" t="str">
        <f>IF(D473&gt;0,VLOOKUP(D473,'1. Kontoplan'!$A$4:$B$43,2,0),"")</f>
        <v/>
      </c>
      <c r="I473" s="36"/>
      <c r="J473" s="12" t="str">
        <f t="shared" si="18"/>
        <v/>
      </c>
    </row>
    <row r="474" spans="1:10" x14ac:dyDescent="0.2">
      <c r="A474" s="123" t="str">
        <f t="shared" si="17"/>
        <v/>
      </c>
      <c r="B474" t="str">
        <f>IF(D474&gt;0,VLOOKUP(D474,'1. Kontoplan'!$A$4:$B$43,2,0),"")</f>
        <v/>
      </c>
      <c r="I474" s="36"/>
      <c r="J474" s="12" t="str">
        <f t="shared" si="18"/>
        <v/>
      </c>
    </row>
    <row r="475" spans="1:10" x14ac:dyDescent="0.2">
      <c r="A475" s="123" t="str">
        <f t="shared" si="17"/>
        <v/>
      </c>
      <c r="B475" t="str">
        <f>IF(D475&gt;0,VLOOKUP(D475,'1. Kontoplan'!$A$4:$B$43,2,0),"")</f>
        <v/>
      </c>
      <c r="I475" s="36"/>
      <c r="J475" s="12" t="str">
        <f t="shared" si="18"/>
        <v/>
      </c>
    </row>
    <row r="476" spans="1:10" x14ac:dyDescent="0.2">
      <c r="A476" s="123" t="str">
        <f t="shared" si="17"/>
        <v/>
      </c>
      <c r="B476" t="str">
        <f>IF(D476&gt;0,VLOOKUP(D476,'1. Kontoplan'!$A$4:$B$43,2,0),"")</f>
        <v/>
      </c>
      <c r="I476" s="36"/>
      <c r="J476" s="12" t="str">
        <f t="shared" si="18"/>
        <v/>
      </c>
    </row>
    <row r="477" spans="1:10" x14ac:dyDescent="0.2">
      <c r="A477" s="123" t="str">
        <f t="shared" si="17"/>
        <v/>
      </c>
      <c r="B477" t="str">
        <f>IF(D477&gt;0,VLOOKUP(D477,'1. Kontoplan'!$A$4:$B$43,2,0),"")</f>
        <v/>
      </c>
      <c r="I477" s="36"/>
      <c r="J477" s="12" t="str">
        <f t="shared" si="18"/>
        <v/>
      </c>
    </row>
    <row r="478" spans="1:10" x14ac:dyDescent="0.2">
      <c r="A478" s="123" t="str">
        <f t="shared" si="17"/>
        <v/>
      </c>
      <c r="B478" t="str">
        <f>IF(D478&gt;0,VLOOKUP(D478,'1. Kontoplan'!$A$4:$B$43,2,0),"")</f>
        <v/>
      </c>
      <c r="I478" s="36"/>
      <c r="J478" s="12" t="str">
        <f t="shared" si="18"/>
        <v/>
      </c>
    </row>
    <row r="479" spans="1:10" x14ac:dyDescent="0.2">
      <c r="A479" s="123" t="str">
        <f t="shared" si="17"/>
        <v/>
      </c>
      <c r="B479" t="str">
        <f>IF(D479&gt;0,VLOOKUP(D479,'1. Kontoplan'!$A$4:$B$43,2,0),"")</f>
        <v/>
      </c>
      <c r="I479" s="36"/>
      <c r="J479" s="12" t="str">
        <f t="shared" si="18"/>
        <v/>
      </c>
    </row>
    <row r="480" spans="1:10" x14ac:dyDescent="0.2">
      <c r="A480" s="123" t="str">
        <f t="shared" si="17"/>
        <v/>
      </c>
      <c r="B480" t="str">
        <f>IF(D480&gt;0,VLOOKUP(D480,'1. Kontoplan'!$A$4:$B$43,2,0),"")</f>
        <v/>
      </c>
      <c r="I480" s="36"/>
      <c r="J480" s="12" t="str">
        <f t="shared" si="18"/>
        <v/>
      </c>
    </row>
    <row r="481" spans="1:10" x14ac:dyDescent="0.2">
      <c r="A481" s="123" t="str">
        <f t="shared" si="17"/>
        <v/>
      </c>
      <c r="B481" t="str">
        <f>IF(D481&gt;0,VLOOKUP(D481,'1. Kontoplan'!$A$4:$B$43,2,0),"")</f>
        <v/>
      </c>
      <c r="I481" s="36"/>
      <c r="J481" s="12" t="str">
        <f t="shared" si="18"/>
        <v/>
      </c>
    </row>
    <row r="482" spans="1:10" x14ac:dyDescent="0.2">
      <c r="A482" s="123" t="str">
        <f t="shared" si="17"/>
        <v/>
      </c>
      <c r="B482" t="str">
        <f>IF(D482&gt;0,VLOOKUP(D482,'1. Kontoplan'!$A$4:$B$43,2,0),"")</f>
        <v/>
      </c>
      <c r="I482" s="36"/>
      <c r="J482" s="12" t="str">
        <f t="shared" si="18"/>
        <v/>
      </c>
    </row>
    <row r="483" spans="1:10" x14ac:dyDescent="0.2">
      <c r="A483" s="123" t="str">
        <f t="shared" si="17"/>
        <v/>
      </c>
      <c r="B483" t="str">
        <f>IF(D483&gt;0,VLOOKUP(D483,'1. Kontoplan'!$A$4:$B$43,2,0),"")</f>
        <v/>
      </c>
      <c r="I483" s="36"/>
      <c r="J483" s="12" t="str">
        <f t="shared" si="18"/>
        <v/>
      </c>
    </row>
    <row r="484" spans="1:10" x14ac:dyDescent="0.2">
      <c r="A484" s="123" t="str">
        <f t="shared" si="17"/>
        <v/>
      </c>
      <c r="B484" t="str">
        <f>IF(D484&gt;0,VLOOKUP(D484,'1. Kontoplan'!$A$4:$B$43,2,0),"")</f>
        <v/>
      </c>
      <c r="I484" s="36"/>
      <c r="J484" s="12" t="str">
        <f t="shared" si="18"/>
        <v/>
      </c>
    </row>
    <row r="485" spans="1:10" x14ac:dyDescent="0.2">
      <c r="A485" s="123" t="str">
        <f t="shared" si="17"/>
        <v/>
      </c>
      <c r="B485" t="str">
        <f>IF(D485&gt;0,VLOOKUP(D485,'1. Kontoplan'!$A$4:$B$43,2,0),"")</f>
        <v/>
      </c>
      <c r="I485" s="36"/>
      <c r="J485" s="12" t="str">
        <f t="shared" si="18"/>
        <v/>
      </c>
    </row>
    <row r="486" spans="1:10" x14ac:dyDescent="0.2">
      <c r="A486" s="123" t="str">
        <f t="shared" si="17"/>
        <v/>
      </c>
      <c r="B486" t="str">
        <f>IF(D486&gt;0,VLOOKUP(D486,'1. Kontoplan'!$A$4:$B$43,2,0),"")</f>
        <v/>
      </c>
      <c r="I486" s="36"/>
      <c r="J486" s="12" t="str">
        <f t="shared" si="18"/>
        <v/>
      </c>
    </row>
    <row r="487" spans="1:10" x14ac:dyDescent="0.2">
      <c r="A487" s="123" t="str">
        <f t="shared" si="17"/>
        <v/>
      </c>
      <c r="B487" t="str">
        <f>IF(D487&gt;0,VLOOKUP(D487,'1. Kontoplan'!$A$4:$B$43,2,0),"")</f>
        <v/>
      </c>
      <c r="I487" s="36"/>
      <c r="J487" s="12" t="str">
        <f t="shared" si="18"/>
        <v/>
      </c>
    </row>
    <row r="488" spans="1:10" x14ac:dyDescent="0.2">
      <c r="A488" s="123" t="str">
        <f t="shared" si="17"/>
        <v/>
      </c>
      <c r="B488" t="str">
        <f>IF(D488&gt;0,VLOOKUP(D488,'1. Kontoplan'!$A$4:$B$43,2,0),"")</f>
        <v/>
      </c>
      <c r="I488" s="36"/>
      <c r="J488" s="12" t="str">
        <f t="shared" si="18"/>
        <v/>
      </c>
    </row>
    <row r="489" spans="1:10" x14ac:dyDescent="0.2">
      <c r="A489" s="123" t="str">
        <f t="shared" si="17"/>
        <v/>
      </c>
      <c r="B489" t="str">
        <f>IF(D489&gt;0,VLOOKUP(D489,'1. Kontoplan'!$A$4:$B$43,2,0),"")</f>
        <v/>
      </c>
      <c r="I489" s="36"/>
      <c r="J489" s="12" t="str">
        <f t="shared" si="18"/>
        <v/>
      </c>
    </row>
    <row r="490" spans="1:10" x14ac:dyDescent="0.2">
      <c r="A490" s="123" t="str">
        <f t="shared" si="17"/>
        <v/>
      </c>
      <c r="B490" t="str">
        <f>IF(D490&gt;0,VLOOKUP(D490,'1. Kontoplan'!$A$4:$B$43,2,0),"")</f>
        <v/>
      </c>
      <c r="I490" s="36"/>
      <c r="J490" s="12" t="str">
        <f t="shared" si="18"/>
        <v/>
      </c>
    </row>
    <row r="491" spans="1:10" x14ac:dyDescent="0.2">
      <c r="A491" s="123" t="str">
        <f t="shared" si="17"/>
        <v/>
      </c>
      <c r="B491" t="str">
        <f>IF(D491&gt;0,VLOOKUP(D491,'1. Kontoplan'!$A$4:$B$43,2,0),"")</f>
        <v/>
      </c>
      <c r="I491" s="36"/>
      <c r="J491" s="12" t="str">
        <f t="shared" si="18"/>
        <v/>
      </c>
    </row>
    <row r="492" spans="1:10" x14ac:dyDescent="0.2">
      <c r="A492" s="123" t="str">
        <f t="shared" si="17"/>
        <v/>
      </c>
      <c r="B492" t="str">
        <f>IF(D492&gt;0,VLOOKUP(D492,'1. Kontoplan'!$A$4:$B$43,2,0),"")</f>
        <v/>
      </c>
      <c r="I492" s="36"/>
      <c r="J492" s="12" t="str">
        <f t="shared" si="18"/>
        <v/>
      </c>
    </row>
    <row r="493" spans="1:10" x14ac:dyDescent="0.2">
      <c r="A493" s="123" t="str">
        <f t="shared" si="17"/>
        <v/>
      </c>
      <c r="B493" t="str">
        <f>IF(D493&gt;0,VLOOKUP(D493,'1. Kontoplan'!$A$4:$B$43,2,0),"")</f>
        <v/>
      </c>
      <c r="I493" s="36"/>
      <c r="J493" s="12" t="str">
        <f t="shared" si="18"/>
        <v/>
      </c>
    </row>
    <row r="494" spans="1:10" x14ac:dyDescent="0.2">
      <c r="A494" s="123" t="str">
        <f t="shared" si="17"/>
        <v/>
      </c>
      <c r="B494" t="str">
        <f>IF(D494&gt;0,VLOOKUP(D494,'1. Kontoplan'!$A$4:$B$43,2,0),"")</f>
        <v/>
      </c>
      <c r="I494" s="36"/>
      <c r="J494" s="12" t="str">
        <f t="shared" si="18"/>
        <v/>
      </c>
    </row>
    <row r="495" spans="1:10" x14ac:dyDescent="0.2">
      <c r="A495" s="123" t="str">
        <f t="shared" si="17"/>
        <v/>
      </c>
      <c r="B495" t="str">
        <f>IF(D495&gt;0,VLOOKUP(D495,'1. Kontoplan'!$A$4:$B$43,2,0),"")</f>
        <v/>
      </c>
      <c r="I495" s="36"/>
      <c r="J495" s="12" t="str">
        <f t="shared" si="18"/>
        <v/>
      </c>
    </row>
    <row r="496" spans="1:10" x14ac:dyDescent="0.2">
      <c r="A496" s="123" t="str">
        <f t="shared" si="17"/>
        <v/>
      </c>
      <c r="B496" t="str">
        <f>IF(D496&gt;0,VLOOKUP(D496,'1. Kontoplan'!$A$4:$B$43,2,0),"")</f>
        <v/>
      </c>
      <c r="I496" s="36"/>
      <c r="J496" s="12" t="str">
        <f t="shared" si="18"/>
        <v/>
      </c>
    </row>
    <row r="497" spans="1:10" x14ac:dyDescent="0.2">
      <c r="A497" s="123" t="str">
        <f t="shared" si="17"/>
        <v/>
      </c>
      <c r="B497" t="str">
        <f>IF(D497&gt;0,VLOOKUP(D497,'1. Kontoplan'!$A$4:$B$43,2,0),"")</f>
        <v/>
      </c>
      <c r="I497" s="36"/>
      <c r="J497" s="12" t="str">
        <f t="shared" si="18"/>
        <v/>
      </c>
    </row>
    <row r="498" spans="1:10" x14ac:dyDescent="0.2">
      <c r="A498" s="123" t="str">
        <f t="shared" si="17"/>
        <v/>
      </c>
      <c r="B498" t="str">
        <f>IF(D498&gt;0,VLOOKUP(D498,'1. Kontoplan'!$A$4:$B$43,2,0),"")</f>
        <v/>
      </c>
      <c r="I498" s="36"/>
      <c r="J498" s="12" t="str">
        <f t="shared" si="18"/>
        <v/>
      </c>
    </row>
    <row r="499" spans="1:10" x14ac:dyDescent="0.2">
      <c r="A499" s="123" t="str">
        <f t="shared" si="17"/>
        <v/>
      </c>
      <c r="B499" t="str">
        <f>IF(D499&gt;0,VLOOKUP(D499,'1. Kontoplan'!$A$4:$B$43,2,0),"")</f>
        <v/>
      </c>
      <c r="I499" s="36"/>
      <c r="J499" s="12" t="str">
        <f t="shared" si="18"/>
        <v/>
      </c>
    </row>
    <row r="500" spans="1:10" x14ac:dyDescent="0.2">
      <c r="A500" s="123" t="str">
        <f t="shared" si="17"/>
        <v/>
      </c>
      <c r="B500" t="str">
        <f>IF(D500&gt;0,VLOOKUP(D500,'1. Kontoplan'!$A$4:$B$43,2,0),"")</f>
        <v/>
      </c>
      <c r="I500" s="36"/>
      <c r="J500" s="12" t="str">
        <f t="shared" si="18"/>
        <v/>
      </c>
    </row>
    <row r="501" spans="1:10" x14ac:dyDescent="0.2">
      <c r="A501" s="123" t="str">
        <f t="shared" si="17"/>
        <v/>
      </c>
      <c r="B501" t="str">
        <f>IF(D501&gt;0,VLOOKUP(D501,'1. Kontoplan'!$A$4:$B$43,2,0),"")</f>
        <v/>
      </c>
      <c r="I501" s="36"/>
      <c r="J501" s="12" t="str">
        <f t="shared" si="18"/>
        <v/>
      </c>
    </row>
    <row r="502" spans="1:10" x14ac:dyDescent="0.2">
      <c r="A502" s="123" t="str">
        <f t="shared" si="17"/>
        <v/>
      </c>
      <c r="B502" t="str">
        <f>IF(D502&gt;0,VLOOKUP(D502,'1. Kontoplan'!$A$4:$B$43,2,0),"")</f>
        <v/>
      </c>
      <c r="I502" s="36"/>
      <c r="J502" s="12" t="str">
        <f t="shared" si="18"/>
        <v/>
      </c>
    </row>
    <row r="503" spans="1:10" x14ac:dyDescent="0.2">
      <c r="A503" s="123" t="str">
        <f t="shared" si="17"/>
        <v/>
      </c>
      <c r="B503" t="str">
        <f>IF(D503&gt;0,VLOOKUP(D503,'1. Kontoplan'!$A$4:$B$43,2,0),"")</f>
        <v/>
      </c>
      <c r="I503" s="36"/>
      <c r="J503" s="12" t="str">
        <f t="shared" si="18"/>
        <v/>
      </c>
    </row>
    <row r="504" spans="1:10" x14ac:dyDescent="0.2">
      <c r="A504" s="123" t="str">
        <f t="shared" si="17"/>
        <v/>
      </c>
      <c r="B504" t="str">
        <f>IF(D504&gt;0,VLOOKUP(D504,'1. Kontoplan'!$A$4:$B$43,2,0),"")</f>
        <v/>
      </c>
      <c r="I504" s="36"/>
      <c r="J504" s="12" t="str">
        <f t="shared" si="18"/>
        <v/>
      </c>
    </row>
    <row r="505" spans="1:10" x14ac:dyDescent="0.2">
      <c r="A505" s="123" t="str">
        <f t="shared" si="17"/>
        <v/>
      </c>
      <c r="B505" t="str">
        <f>IF(D505&gt;0,VLOOKUP(D505,'1. Kontoplan'!$A$4:$B$43,2,0),"")</f>
        <v/>
      </c>
      <c r="I505" s="36"/>
      <c r="J505" s="12" t="str">
        <f t="shared" si="18"/>
        <v/>
      </c>
    </row>
    <row r="506" spans="1:10" x14ac:dyDescent="0.2">
      <c r="A506" s="123" t="str">
        <f t="shared" si="17"/>
        <v/>
      </c>
      <c r="B506" t="str">
        <f>IF(D506&gt;0,VLOOKUP(D506,'1. Kontoplan'!$A$4:$B$43,2,0),"")</f>
        <v/>
      </c>
      <c r="I506" s="36"/>
      <c r="J506" s="12" t="str">
        <f t="shared" si="18"/>
        <v/>
      </c>
    </row>
    <row r="507" spans="1:10" x14ac:dyDescent="0.2">
      <c r="A507" s="123" t="str">
        <f t="shared" si="17"/>
        <v/>
      </c>
      <c r="B507" t="str">
        <f>IF(D507&gt;0,VLOOKUP(D507,'1. Kontoplan'!$A$4:$B$43,2,0),"")</f>
        <v/>
      </c>
      <c r="I507" s="36"/>
      <c r="J507" s="12" t="str">
        <f t="shared" si="18"/>
        <v/>
      </c>
    </row>
    <row r="508" spans="1:10" x14ac:dyDescent="0.2">
      <c r="A508" s="123" t="str">
        <f t="shared" si="17"/>
        <v/>
      </c>
      <c r="B508" t="str">
        <f>IF(D508&gt;0,VLOOKUP(D508,'1. Kontoplan'!$A$4:$B$43,2,0),"")</f>
        <v/>
      </c>
      <c r="I508" s="36"/>
      <c r="J508" s="12" t="str">
        <f t="shared" si="18"/>
        <v/>
      </c>
    </row>
    <row r="509" spans="1:10" x14ac:dyDescent="0.2">
      <c r="A509" s="123" t="str">
        <f t="shared" si="17"/>
        <v/>
      </c>
      <c r="B509" t="str">
        <f>IF(D509&gt;0,VLOOKUP(D509,'1. Kontoplan'!$A$4:$B$43,2,0),"")</f>
        <v/>
      </c>
      <c r="I509" s="36"/>
      <c r="J509" s="12" t="str">
        <f t="shared" si="18"/>
        <v/>
      </c>
    </row>
    <row r="510" spans="1:10" x14ac:dyDescent="0.2">
      <c r="A510" s="123" t="str">
        <f t="shared" si="17"/>
        <v/>
      </c>
      <c r="B510" t="str">
        <f>IF(D510&gt;0,VLOOKUP(D510,'1. Kontoplan'!$A$4:$B$43,2,0),"")</f>
        <v/>
      </c>
      <c r="I510" s="36"/>
      <c r="J510" s="12" t="str">
        <f t="shared" si="18"/>
        <v/>
      </c>
    </row>
    <row r="511" spans="1:10" x14ac:dyDescent="0.2">
      <c r="A511" s="123" t="str">
        <f t="shared" si="17"/>
        <v/>
      </c>
      <c r="B511" t="str">
        <f>IF(D511&gt;0,VLOOKUP(D511,'1. Kontoplan'!$A$4:$B$43,2,0),"")</f>
        <v/>
      </c>
      <c r="I511" s="36"/>
      <c r="J511" s="12" t="str">
        <f t="shared" si="18"/>
        <v/>
      </c>
    </row>
    <row r="512" spans="1:10" x14ac:dyDescent="0.2">
      <c r="A512" s="123" t="str">
        <f t="shared" si="17"/>
        <v/>
      </c>
      <c r="B512" t="str">
        <f>IF(D512&gt;0,VLOOKUP(D512,'1. Kontoplan'!$A$4:$B$43,2,0),"")</f>
        <v/>
      </c>
      <c r="I512" s="36"/>
      <c r="J512" s="12" t="str">
        <f t="shared" si="18"/>
        <v/>
      </c>
    </row>
    <row r="513" spans="1:10" x14ac:dyDescent="0.2">
      <c r="A513" s="123" t="str">
        <f t="shared" si="17"/>
        <v/>
      </c>
      <c r="B513" t="str">
        <f>IF(D513&gt;0,VLOOKUP(D513,'1. Kontoplan'!$A$4:$B$43,2,0),"")</f>
        <v/>
      </c>
      <c r="I513" s="36"/>
      <c r="J513" s="12" t="str">
        <f t="shared" si="18"/>
        <v/>
      </c>
    </row>
    <row r="514" spans="1:10" x14ac:dyDescent="0.2">
      <c r="A514" s="123" t="str">
        <f t="shared" si="17"/>
        <v/>
      </c>
      <c r="B514" t="str">
        <f>IF(D514&gt;0,VLOOKUP(D514,'1. Kontoplan'!$A$4:$B$43,2,0),"")</f>
        <v/>
      </c>
      <c r="I514" s="36"/>
      <c r="J514" s="12" t="str">
        <f t="shared" si="18"/>
        <v/>
      </c>
    </row>
    <row r="515" spans="1:10" x14ac:dyDescent="0.2">
      <c r="A515" s="123" t="str">
        <f t="shared" si="17"/>
        <v/>
      </c>
      <c r="B515" t="str">
        <f>IF(D515&gt;0,VLOOKUP(D515,'1. Kontoplan'!$A$4:$B$43,2,0),"")</f>
        <v/>
      </c>
      <c r="I515" s="36"/>
      <c r="J515" s="12" t="str">
        <f t="shared" si="18"/>
        <v/>
      </c>
    </row>
    <row r="516" spans="1:10" x14ac:dyDescent="0.2">
      <c r="A516" s="123" t="str">
        <f t="shared" si="17"/>
        <v/>
      </c>
      <c r="B516" t="str">
        <f>IF(D516&gt;0,VLOOKUP(D516,'1. Kontoplan'!$A$4:$B$43,2,0),"")</f>
        <v/>
      </c>
      <c r="I516" s="36"/>
      <c r="J516" s="12" t="str">
        <f t="shared" si="18"/>
        <v/>
      </c>
    </row>
    <row r="517" spans="1:10" x14ac:dyDescent="0.2">
      <c r="A517" s="123" t="str">
        <f t="shared" si="17"/>
        <v/>
      </c>
      <c r="B517" t="str">
        <f>IF(D517&gt;0,VLOOKUP(D517,'1. Kontoplan'!$A$4:$B$43,2,0),"")</f>
        <v/>
      </c>
      <c r="I517" s="36"/>
      <c r="J517" s="12" t="str">
        <f t="shared" si="18"/>
        <v/>
      </c>
    </row>
    <row r="518" spans="1:10" x14ac:dyDescent="0.2">
      <c r="A518" s="123" t="str">
        <f t="shared" si="17"/>
        <v/>
      </c>
      <c r="B518" t="str">
        <f>IF(D518&gt;0,VLOOKUP(D518,'1. Kontoplan'!$A$4:$B$43,2,0),"")</f>
        <v/>
      </c>
      <c r="I518" s="36"/>
      <c r="J518" s="12" t="str">
        <f t="shared" si="18"/>
        <v/>
      </c>
    </row>
    <row r="519" spans="1:10" x14ac:dyDescent="0.2">
      <c r="A519" s="123" t="str">
        <f t="shared" si="17"/>
        <v/>
      </c>
      <c r="B519" t="str">
        <f>IF(D519&gt;0,VLOOKUP(D519,'1. Kontoplan'!$A$4:$B$43,2,0),"")</f>
        <v/>
      </c>
      <c r="I519" s="36"/>
      <c r="J519" s="12" t="str">
        <f t="shared" si="18"/>
        <v/>
      </c>
    </row>
    <row r="520" spans="1:10" x14ac:dyDescent="0.2">
      <c r="A520" s="123" t="str">
        <f t="shared" si="17"/>
        <v/>
      </c>
      <c r="B520" t="str">
        <f>IF(D520&gt;0,VLOOKUP(D520,'1. Kontoplan'!$A$4:$B$43,2,0),"")</f>
        <v/>
      </c>
      <c r="I520" s="36"/>
      <c r="J520" s="12" t="str">
        <f t="shared" si="18"/>
        <v/>
      </c>
    </row>
    <row r="521" spans="1:10" x14ac:dyDescent="0.2">
      <c r="A521" s="123" t="str">
        <f t="shared" si="17"/>
        <v/>
      </c>
      <c r="B521" t="str">
        <f>IF(D521&gt;0,VLOOKUP(D521,'1. Kontoplan'!$A$4:$B$43,2,0),"")</f>
        <v/>
      </c>
      <c r="I521" s="36"/>
      <c r="J521" s="12" t="str">
        <f t="shared" si="18"/>
        <v/>
      </c>
    </row>
    <row r="522" spans="1:10" x14ac:dyDescent="0.2">
      <c r="A522" s="123" t="str">
        <f t="shared" si="17"/>
        <v/>
      </c>
      <c r="B522" t="str">
        <f>IF(D522&gt;0,VLOOKUP(D522,'1. Kontoplan'!$A$4:$B$43,2,0),"")</f>
        <v/>
      </c>
      <c r="I522" s="36"/>
      <c r="J522" s="12" t="str">
        <f t="shared" si="18"/>
        <v/>
      </c>
    </row>
    <row r="523" spans="1:10" x14ac:dyDescent="0.2">
      <c r="A523" s="123" t="str">
        <f t="shared" si="17"/>
        <v/>
      </c>
      <c r="B523" t="str">
        <f>IF(D523&gt;0,VLOOKUP(D523,'1. Kontoplan'!$A$4:$B$43,2,0),"")</f>
        <v/>
      </c>
      <c r="I523" s="36"/>
      <c r="J523" s="12" t="str">
        <f t="shared" si="18"/>
        <v/>
      </c>
    </row>
    <row r="524" spans="1:10" x14ac:dyDescent="0.2">
      <c r="A524" s="123" t="str">
        <f t="shared" ref="A524:A587" si="19">IF(D524&gt;1,A523+1,"")</f>
        <v/>
      </c>
      <c r="B524" t="str">
        <f>IF(D524&gt;0,VLOOKUP(D524,'1. Kontoplan'!$A$4:$B$43,2,0),"")</f>
        <v/>
      </c>
      <c r="I524" s="36"/>
      <c r="J524" s="12" t="str">
        <f t="shared" ref="J524:J587" si="20">IF(D524&gt;0,J523+IF(D524&gt;2000,G524-H524,0),"")</f>
        <v/>
      </c>
    </row>
    <row r="525" spans="1:10" x14ac:dyDescent="0.2">
      <c r="A525" s="123" t="str">
        <f t="shared" si="19"/>
        <v/>
      </c>
      <c r="B525" t="str">
        <f>IF(D525&gt;0,VLOOKUP(D525,'1. Kontoplan'!$A$4:$B$43,2,0),"")</f>
        <v/>
      </c>
      <c r="I525" s="36"/>
      <c r="J525" s="12" t="str">
        <f t="shared" si="20"/>
        <v/>
      </c>
    </row>
    <row r="526" spans="1:10" x14ac:dyDescent="0.2">
      <c r="A526" s="123" t="str">
        <f t="shared" si="19"/>
        <v/>
      </c>
      <c r="B526" t="str">
        <f>IF(D526&gt;0,VLOOKUP(D526,'1. Kontoplan'!$A$4:$B$43,2,0),"")</f>
        <v/>
      </c>
      <c r="I526" s="36"/>
      <c r="J526" s="12" t="str">
        <f t="shared" si="20"/>
        <v/>
      </c>
    </row>
    <row r="527" spans="1:10" x14ac:dyDescent="0.2">
      <c r="A527" s="123" t="str">
        <f t="shared" si="19"/>
        <v/>
      </c>
      <c r="B527" t="str">
        <f>IF(D527&gt;0,VLOOKUP(D527,'1. Kontoplan'!$A$4:$B$43,2,0),"")</f>
        <v/>
      </c>
      <c r="I527" s="36"/>
      <c r="J527" s="12" t="str">
        <f t="shared" si="20"/>
        <v/>
      </c>
    </row>
    <row r="528" spans="1:10" x14ac:dyDescent="0.2">
      <c r="A528" s="123" t="str">
        <f t="shared" si="19"/>
        <v/>
      </c>
      <c r="B528" t="str">
        <f>IF(D528&gt;0,VLOOKUP(D528,'1. Kontoplan'!$A$4:$B$43,2,0),"")</f>
        <v/>
      </c>
      <c r="I528" s="36"/>
      <c r="J528" s="12" t="str">
        <f t="shared" si="20"/>
        <v/>
      </c>
    </row>
    <row r="529" spans="1:10" x14ac:dyDescent="0.2">
      <c r="A529" s="123" t="str">
        <f t="shared" si="19"/>
        <v/>
      </c>
      <c r="B529" t="str">
        <f>IF(D529&gt;0,VLOOKUP(D529,'1. Kontoplan'!$A$4:$B$43,2,0),"")</f>
        <v/>
      </c>
      <c r="I529" s="36"/>
      <c r="J529" s="12" t="str">
        <f t="shared" si="20"/>
        <v/>
      </c>
    </row>
    <row r="530" spans="1:10" x14ac:dyDescent="0.2">
      <c r="A530" s="123" t="str">
        <f t="shared" si="19"/>
        <v/>
      </c>
      <c r="B530" t="str">
        <f>IF(D530&gt;0,VLOOKUP(D530,'1. Kontoplan'!$A$4:$B$43,2,0),"")</f>
        <v/>
      </c>
      <c r="I530" s="36"/>
      <c r="J530" s="12" t="str">
        <f t="shared" si="20"/>
        <v/>
      </c>
    </row>
    <row r="531" spans="1:10" x14ac:dyDescent="0.2">
      <c r="A531" s="123" t="str">
        <f t="shared" si="19"/>
        <v/>
      </c>
      <c r="B531" t="str">
        <f>IF(D531&gt;0,VLOOKUP(D531,'1. Kontoplan'!$A$4:$B$43,2,0),"")</f>
        <v/>
      </c>
      <c r="I531" s="36"/>
      <c r="J531" s="12" t="str">
        <f t="shared" si="20"/>
        <v/>
      </c>
    </row>
    <row r="532" spans="1:10" x14ac:dyDescent="0.2">
      <c r="A532" s="123" t="str">
        <f t="shared" si="19"/>
        <v/>
      </c>
      <c r="B532" t="str">
        <f>IF(D532&gt;0,VLOOKUP(D532,'1. Kontoplan'!$A$4:$B$43,2,0),"")</f>
        <v/>
      </c>
      <c r="I532" s="36"/>
      <c r="J532" s="12" t="str">
        <f t="shared" si="20"/>
        <v/>
      </c>
    </row>
    <row r="533" spans="1:10" x14ac:dyDescent="0.2">
      <c r="A533" s="123" t="str">
        <f t="shared" si="19"/>
        <v/>
      </c>
      <c r="B533" t="str">
        <f>IF(D533&gt;0,VLOOKUP(D533,'1. Kontoplan'!$A$4:$B$43,2,0),"")</f>
        <v/>
      </c>
      <c r="I533" s="36"/>
      <c r="J533" s="12" t="str">
        <f t="shared" si="20"/>
        <v/>
      </c>
    </row>
    <row r="534" spans="1:10" x14ac:dyDescent="0.2">
      <c r="A534" s="123" t="str">
        <f t="shared" si="19"/>
        <v/>
      </c>
      <c r="B534" t="str">
        <f>IF(D534&gt;0,VLOOKUP(D534,'1. Kontoplan'!$A$4:$B$43,2,0),"")</f>
        <v/>
      </c>
      <c r="I534" s="36"/>
      <c r="J534" s="12" t="str">
        <f t="shared" si="20"/>
        <v/>
      </c>
    </row>
    <row r="535" spans="1:10" x14ac:dyDescent="0.2">
      <c r="A535" s="123" t="str">
        <f t="shared" si="19"/>
        <v/>
      </c>
      <c r="B535" t="str">
        <f>IF(D535&gt;0,VLOOKUP(D535,'1. Kontoplan'!$A$4:$B$43,2,0),"")</f>
        <v/>
      </c>
      <c r="I535" s="36"/>
      <c r="J535" s="12" t="str">
        <f t="shared" si="20"/>
        <v/>
      </c>
    </row>
    <row r="536" spans="1:10" x14ac:dyDescent="0.2">
      <c r="A536" s="123" t="str">
        <f t="shared" si="19"/>
        <v/>
      </c>
      <c r="B536" t="str">
        <f>IF(D536&gt;0,VLOOKUP(D536,'1. Kontoplan'!$A$4:$B$43,2,0),"")</f>
        <v/>
      </c>
      <c r="I536" s="36"/>
      <c r="J536" s="12" t="str">
        <f t="shared" si="20"/>
        <v/>
      </c>
    </row>
    <row r="537" spans="1:10" x14ac:dyDescent="0.2">
      <c r="A537" s="123" t="str">
        <f t="shared" si="19"/>
        <v/>
      </c>
      <c r="B537" t="str">
        <f>IF(D537&gt;0,VLOOKUP(D537,'1. Kontoplan'!$A$4:$B$43,2,0),"")</f>
        <v/>
      </c>
      <c r="I537" s="36"/>
      <c r="J537" s="12" t="str">
        <f t="shared" si="20"/>
        <v/>
      </c>
    </row>
    <row r="538" spans="1:10" x14ac:dyDescent="0.2">
      <c r="A538" s="123" t="str">
        <f t="shared" si="19"/>
        <v/>
      </c>
      <c r="B538" t="str">
        <f>IF(D538&gt;0,VLOOKUP(D538,'1. Kontoplan'!$A$4:$B$43,2,0),"")</f>
        <v/>
      </c>
      <c r="I538" s="36"/>
      <c r="J538" s="12" t="str">
        <f t="shared" si="20"/>
        <v/>
      </c>
    </row>
    <row r="539" spans="1:10" x14ac:dyDescent="0.2">
      <c r="A539" s="123" t="str">
        <f t="shared" si="19"/>
        <v/>
      </c>
      <c r="B539" t="str">
        <f>IF(D539&gt;0,VLOOKUP(D539,'1. Kontoplan'!$A$4:$B$43,2,0),"")</f>
        <v/>
      </c>
      <c r="I539" s="36"/>
      <c r="J539" s="12" t="str">
        <f t="shared" si="20"/>
        <v/>
      </c>
    </row>
    <row r="540" spans="1:10" x14ac:dyDescent="0.2">
      <c r="A540" s="123" t="str">
        <f t="shared" si="19"/>
        <v/>
      </c>
      <c r="B540" t="str">
        <f>IF(D540&gt;0,VLOOKUP(D540,'1. Kontoplan'!$A$4:$B$43,2,0),"")</f>
        <v/>
      </c>
      <c r="I540" s="36"/>
      <c r="J540" s="12" t="str">
        <f t="shared" si="20"/>
        <v/>
      </c>
    </row>
    <row r="541" spans="1:10" x14ac:dyDescent="0.2">
      <c r="A541" s="123" t="str">
        <f t="shared" si="19"/>
        <v/>
      </c>
      <c r="B541" t="str">
        <f>IF(D541&gt;0,VLOOKUP(D541,'1. Kontoplan'!$A$4:$B$43,2,0),"")</f>
        <v/>
      </c>
      <c r="I541" s="36"/>
      <c r="J541" s="12" t="str">
        <f t="shared" si="20"/>
        <v/>
      </c>
    </row>
    <row r="542" spans="1:10" x14ac:dyDescent="0.2">
      <c r="A542" s="123" t="str">
        <f t="shared" si="19"/>
        <v/>
      </c>
      <c r="B542" t="str">
        <f>IF(D542&gt;0,VLOOKUP(D542,'1. Kontoplan'!$A$4:$B$43,2,0),"")</f>
        <v/>
      </c>
      <c r="I542" s="36"/>
      <c r="J542" s="12" t="str">
        <f t="shared" si="20"/>
        <v/>
      </c>
    </row>
    <row r="543" spans="1:10" x14ac:dyDescent="0.2">
      <c r="A543" s="123" t="str">
        <f t="shared" si="19"/>
        <v/>
      </c>
      <c r="B543" t="str">
        <f>IF(D543&gt;0,VLOOKUP(D543,'1. Kontoplan'!$A$4:$B$43,2,0),"")</f>
        <v/>
      </c>
      <c r="I543" s="36"/>
      <c r="J543" s="12" t="str">
        <f t="shared" si="20"/>
        <v/>
      </c>
    </row>
    <row r="544" spans="1:10" x14ac:dyDescent="0.2">
      <c r="A544" s="123" t="str">
        <f t="shared" si="19"/>
        <v/>
      </c>
      <c r="B544" t="str">
        <f>IF(D544&gt;0,VLOOKUP(D544,'1. Kontoplan'!$A$4:$B$43,2,0),"")</f>
        <v/>
      </c>
      <c r="I544" s="36"/>
      <c r="J544" s="12" t="str">
        <f t="shared" si="20"/>
        <v/>
      </c>
    </row>
    <row r="545" spans="1:10" x14ac:dyDescent="0.2">
      <c r="A545" s="123" t="str">
        <f t="shared" si="19"/>
        <v/>
      </c>
      <c r="B545" t="str">
        <f>IF(D545&gt;0,VLOOKUP(D545,'1. Kontoplan'!$A$4:$B$43,2,0),"")</f>
        <v/>
      </c>
      <c r="I545" s="36"/>
      <c r="J545" s="12" t="str">
        <f t="shared" si="20"/>
        <v/>
      </c>
    </row>
    <row r="546" spans="1:10" x14ac:dyDescent="0.2">
      <c r="A546" s="123" t="str">
        <f t="shared" si="19"/>
        <v/>
      </c>
      <c r="B546" t="str">
        <f>IF(D546&gt;0,VLOOKUP(D546,'1. Kontoplan'!$A$4:$B$43,2,0),"")</f>
        <v/>
      </c>
      <c r="I546" s="36"/>
      <c r="J546" s="12" t="str">
        <f t="shared" si="20"/>
        <v/>
      </c>
    </row>
    <row r="547" spans="1:10" x14ac:dyDescent="0.2">
      <c r="A547" s="123" t="str">
        <f t="shared" si="19"/>
        <v/>
      </c>
      <c r="B547" t="str">
        <f>IF(D547&gt;0,VLOOKUP(D547,'1. Kontoplan'!$A$4:$B$43,2,0),"")</f>
        <v/>
      </c>
      <c r="I547" s="36"/>
      <c r="J547" s="12" t="str">
        <f t="shared" si="20"/>
        <v/>
      </c>
    </row>
    <row r="548" spans="1:10" x14ac:dyDescent="0.2">
      <c r="A548" s="123" t="str">
        <f t="shared" si="19"/>
        <v/>
      </c>
      <c r="B548" t="str">
        <f>IF(D548&gt;0,VLOOKUP(D548,'1. Kontoplan'!$A$4:$B$43,2,0),"")</f>
        <v/>
      </c>
      <c r="I548" s="36"/>
      <c r="J548" s="12" t="str">
        <f t="shared" si="20"/>
        <v/>
      </c>
    </row>
    <row r="549" spans="1:10" x14ac:dyDescent="0.2">
      <c r="A549" s="123" t="str">
        <f t="shared" si="19"/>
        <v/>
      </c>
      <c r="B549" t="str">
        <f>IF(D549&gt;0,VLOOKUP(D549,'1. Kontoplan'!$A$4:$B$43,2,0),"")</f>
        <v/>
      </c>
      <c r="I549" s="36"/>
      <c r="J549" s="12" t="str">
        <f t="shared" si="20"/>
        <v/>
      </c>
    </row>
    <row r="550" spans="1:10" x14ac:dyDescent="0.2">
      <c r="A550" s="123" t="str">
        <f t="shared" si="19"/>
        <v/>
      </c>
      <c r="B550" t="str">
        <f>IF(D550&gt;0,VLOOKUP(D550,'1. Kontoplan'!$A$4:$B$43,2,0),"")</f>
        <v/>
      </c>
      <c r="I550" s="36"/>
      <c r="J550" s="12" t="str">
        <f t="shared" si="20"/>
        <v/>
      </c>
    </row>
    <row r="551" spans="1:10" x14ac:dyDescent="0.2">
      <c r="A551" s="123" t="str">
        <f t="shared" si="19"/>
        <v/>
      </c>
      <c r="B551" t="str">
        <f>IF(D551&gt;0,VLOOKUP(D551,'1. Kontoplan'!$A$4:$B$43,2,0),"")</f>
        <v/>
      </c>
      <c r="I551" s="36"/>
      <c r="J551" s="12" t="str">
        <f t="shared" si="20"/>
        <v/>
      </c>
    </row>
    <row r="552" spans="1:10" x14ac:dyDescent="0.2">
      <c r="A552" s="123" t="str">
        <f t="shared" si="19"/>
        <v/>
      </c>
      <c r="B552" t="str">
        <f>IF(D552&gt;0,VLOOKUP(D552,'1. Kontoplan'!$A$4:$B$43,2,0),"")</f>
        <v/>
      </c>
      <c r="I552" s="36"/>
      <c r="J552" s="12" t="str">
        <f t="shared" si="20"/>
        <v/>
      </c>
    </row>
    <row r="553" spans="1:10" x14ac:dyDescent="0.2">
      <c r="A553" s="123" t="str">
        <f t="shared" si="19"/>
        <v/>
      </c>
      <c r="B553" t="str">
        <f>IF(D553&gt;0,VLOOKUP(D553,'1. Kontoplan'!$A$4:$B$43,2,0),"")</f>
        <v/>
      </c>
      <c r="I553" s="36"/>
      <c r="J553" s="12" t="str">
        <f t="shared" si="20"/>
        <v/>
      </c>
    </row>
    <row r="554" spans="1:10" x14ac:dyDescent="0.2">
      <c r="A554" s="123" t="str">
        <f t="shared" si="19"/>
        <v/>
      </c>
      <c r="B554" t="str">
        <f>IF(D554&gt;0,VLOOKUP(D554,'1. Kontoplan'!$A$4:$B$43,2,0),"")</f>
        <v/>
      </c>
      <c r="I554" s="36"/>
      <c r="J554" s="12" t="str">
        <f t="shared" si="20"/>
        <v/>
      </c>
    </row>
    <row r="555" spans="1:10" x14ac:dyDescent="0.2">
      <c r="A555" s="123" t="str">
        <f t="shared" si="19"/>
        <v/>
      </c>
      <c r="B555" t="str">
        <f>IF(D555&gt;0,VLOOKUP(D555,'1. Kontoplan'!$A$4:$B$43,2,0),"")</f>
        <v/>
      </c>
      <c r="I555" s="36"/>
      <c r="J555" s="12" t="str">
        <f t="shared" si="20"/>
        <v/>
      </c>
    </row>
    <row r="556" spans="1:10" x14ac:dyDescent="0.2">
      <c r="A556" s="123" t="str">
        <f t="shared" si="19"/>
        <v/>
      </c>
      <c r="B556" t="str">
        <f>IF(D556&gt;0,VLOOKUP(D556,'1. Kontoplan'!$A$4:$B$43,2,0),"")</f>
        <v/>
      </c>
      <c r="I556" s="36"/>
      <c r="J556" s="12" t="str">
        <f t="shared" si="20"/>
        <v/>
      </c>
    </row>
    <row r="557" spans="1:10" x14ac:dyDescent="0.2">
      <c r="A557" s="123" t="str">
        <f t="shared" si="19"/>
        <v/>
      </c>
      <c r="B557" t="str">
        <f>IF(D557&gt;0,VLOOKUP(D557,'1. Kontoplan'!$A$4:$B$43,2,0),"")</f>
        <v/>
      </c>
      <c r="I557" s="36"/>
      <c r="J557" s="12" t="str">
        <f t="shared" si="20"/>
        <v/>
      </c>
    </row>
    <row r="558" spans="1:10" x14ac:dyDescent="0.2">
      <c r="A558" s="123" t="str">
        <f t="shared" si="19"/>
        <v/>
      </c>
      <c r="B558" t="str">
        <f>IF(D558&gt;0,VLOOKUP(D558,'1. Kontoplan'!$A$4:$B$43,2,0),"")</f>
        <v/>
      </c>
      <c r="I558" s="36"/>
      <c r="J558" s="12" t="str">
        <f t="shared" si="20"/>
        <v/>
      </c>
    </row>
    <row r="559" spans="1:10" x14ac:dyDescent="0.2">
      <c r="A559" s="123" t="str">
        <f t="shared" si="19"/>
        <v/>
      </c>
      <c r="B559" t="str">
        <f>IF(D559&gt;0,VLOOKUP(D559,'1. Kontoplan'!$A$4:$B$43,2,0),"")</f>
        <v/>
      </c>
      <c r="I559" s="36"/>
      <c r="J559" s="12" t="str">
        <f t="shared" si="20"/>
        <v/>
      </c>
    </row>
    <row r="560" spans="1:10" x14ac:dyDescent="0.2">
      <c r="A560" s="123" t="str">
        <f t="shared" si="19"/>
        <v/>
      </c>
      <c r="B560" t="str">
        <f>IF(D560&gt;0,VLOOKUP(D560,'1. Kontoplan'!$A$4:$B$43,2,0),"")</f>
        <v/>
      </c>
      <c r="I560" s="36"/>
      <c r="J560" s="12" t="str">
        <f t="shared" si="20"/>
        <v/>
      </c>
    </row>
    <row r="561" spans="1:10" x14ac:dyDescent="0.2">
      <c r="A561" s="123" t="str">
        <f t="shared" si="19"/>
        <v/>
      </c>
      <c r="B561" t="str">
        <f>IF(D561&gt;0,VLOOKUP(D561,'1. Kontoplan'!$A$4:$B$43,2,0),"")</f>
        <v/>
      </c>
      <c r="I561" s="36"/>
      <c r="J561" s="12" t="str">
        <f t="shared" si="20"/>
        <v/>
      </c>
    </row>
    <row r="562" spans="1:10" x14ac:dyDescent="0.2">
      <c r="A562" s="123" t="str">
        <f t="shared" si="19"/>
        <v/>
      </c>
      <c r="B562" t="str">
        <f>IF(D562&gt;0,VLOOKUP(D562,'1. Kontoplan'!$A$4:$B$43,2,0),"")</f>
        <v/>
      </c>
      <c r="I562" s="36"/>
      <c r="J562" s="12" t="str">
        <f t="shared" si="20"/>
        <v/>
      </c>
    </row>
    <row r="563" spans="1:10" x14ac:dyDescent="0.2">
      <c r="A563" s="123" t="str">
        <f t="shared" si="19"/>
        <v/>
      </c>
      <c r="B563" t="str">
        <f>IF(D563&gt;0,VLOOKUP(D563,'1. Kontoplan'!$A$4:$B$43,2,0),"")</f>
        <v/>
      </c>
      <c r="I563" s="36"/>
      <c r="J563" s="12" t="str">
        <f t="shared" si="20"/>
        <v/>
      </c>
    </row>
    <row r="564" spans="1:10" x14ac:dyDescent="0.2">
      <c r="A564" s="123" t="str">
        <f t="shared" si="19"/>
        <v/>
      </c>
      <c r="B564" t="str">
        <f>IF(D564&gt;0,VLOOKUP(D564,'1. Kontoplan'!$A$4:$B$43,2,0),"")</f>
        <v/>
      </c>
      <c r="I564" s="36"/>
      <c r="J564" s="12" t="str">
        <f t="shared" si="20"/>
        <v/>
      </c>
    </row>
    <row r="565" spans="1:10" x14ac:dyDescent="0.2">
      <c r="A565" s="123" t="str">
        <f t="shared" si="19"/>
        <v/>
      </c>
      <c r="B565" t="str">
        <f>IF(D565&gt;0,VLOOKUP(D565,'1. Kontoplan'!$A$4:$B$43,2,0),"")</f>
        <v/>
      </c>
      <c r="I565" s="36"/>
      <c r="J565" s="12" t="str">
        <f t="shared" si="20"/>
        <v/>
      </c>
    </row>
    <row r="566" spans="1:10" x14ac:dyDescent="0.2">
      <c r="A566" s="123" t="str">
        <f t="shared" si="19"/>
        <v/>
      </c>
      <c r="B566" t="str">
        <f>IF(D566&gt;0,VLOOKUP(D566,'1. Kontoplan'!$A$4:$B$43,2,0),"")</f>
        <v/>
      </c>
      <c r="I566" s="36"/>
      <c r="J566" s="12" t="str">
        <f t="shared" si="20"/>
        <v/>
      </c>
    </row>
    <row r="567" spans="1:10" x14ac:dyDescent="0.2">
      <c r="A567" s="123" t="str">
        <f t="shared" si="19"/>
        <v/>
      </c>
      <c r="B567" t="str">
        <f>IF(D567&gt;0,VLOOKUP(D567,'1. Kontoplan'!$A$4:$B$43,2,0),"")</f>
        <v/>
      </c>
      <c r="I567" s="36"/>
      <c r="J567" s="12" t="str">
        <f t="shared" si="20"/>
        <v/>
      </c>
    </row>
    <row r="568" spans="1:10" x14ac:dyDescent="0.2">
      <c r="A568" s="123" t="str">
        <f t="shared" si="19"/>
        <v/>
      </c>
      <c r="B568" t="str">
        <f>IF(D568&gt;0,VLOOKUP(D568,'1. Kontoplan'!$A$4:$B$43,2,0),"")</f>
        <v/>
      </c>
      <c r="I568" s="36"/>
      <c r="J568" s="12" t="str">
        <f t="shared" si="20"/>
        <v/>
      </c>
    </row>
    <row r="569" spans="1:10" x14ac:dyDescent="0.2">
      <c r="A569" s="123" t="str">
        <f t="shared" si="19"/>
        <v/>
      </c>
      <c r="B569" t="str">
        <f>IF(D569&gt;0,VLOOKUP(D569,'1. Kontoplan'!$A$4:$B$43,2,0),"")</f>
        <v/>
      </c>
      <c r="I569" s="36"/>
      <c r="J569" s="12" t="str">
        <f t="shared" si="20"/>
        <v/>
      </c>
    </row>
    <row r="570" spans="1:10" x14ac:dyDescent="0.2">
      <c r="A570" s="123" t="str">
        <f t="shared" si="19"/>
        <v/>
      </c>
      <c r="B570" t="str">
        <f>IF(D570&gt;0,VLOOKUP(D570,'1. Kontoplan'!$A$4:$B$43,2,0),"")</f>
        <v/>
      </c>
      <c r="I570" s="36"/>
      <c r="J570" s="12" t="str">
        <f t="shared" si="20"/>
        <v/>
      </c>
    </row>
    <row r="571" spans="1:10" x14ac:dyDescent="0.2">
      <c r="A571" s="123" t="str">
        <f t="shared" si="19"/>
        <v/>
      </c>
      <c r="B571" t="str">
        <f>IF(D571&gt;0,VLOOKUP(D571,'1. Kontoplan'!$A$4:$B$43,2,0),"")</f>
        <v/>
      </c>
      <c r="I571" s="36"/>
      <c r="J571" s="12" t="str">
        <f t="shared" si="20"/>
        <v/>
      </c>
    </row>
    <row r="572" spans="1:10" x14ac:dyDescent="0.2">
      <c r="A572" s="123" t="str">
        <f t="shared" si="19"/>
        <v/>
      </c>
      <c r="B572" t="str">
        <f>IF(D572&gt;0,VLOOKUP(D572,'1. Kontoplan'!$A$4:$B$43,2,0),"")</f>
        <v/>
      </c>
      <c r="I572" s="36"/>
      <c r="J572" s="12" t="str">
        <f t="shared" si="20"/>
        <v/>
      </c>
    </row>
    <row r="573" spans="1:10" x14ac:dyDescent="0.2">
      <c r="A573" s="123" t="str">
        <f t="shared" si="19"/>
        <v/>
      </c>
      <c r="B573" t="str">
        <f>IF(D573&gt;0,VLOOKUP(D573,'1. Kontoplan'!$A$4:$B$43,2,0),"")</f>
        <v/>
      </c>
      <c r="I573" s="36"/>
      <c r="J573" s="12" t="str">
        <f t="shared" si="20"/>
        <v/>
      </c>
    </row>
    <row r="574" spans="1:10" x14ac:dyDescent="0.2">
      <c r="A574" s="123" t="str">
        <f t="shared" si="19"/>
        <v/>
      </c>
      <c r="B574" t="str">
        <f>IF(D574&gt;0,VLOOKUP(D574,'1. Kontoplan'!$A$4:$B$43,2,0),"")</f>
        <v/>
      </c>
      <c r="I574" s="36"/>
      <c r="J574" s="12" t="str">
        <f t="shared" si="20"/>
        <v/>
      </c>
    </row>
    <row r="575" spans="1:10" x14ac:dyDescent="0.2">
      <c r="A575" s="123" t="str">
        <f t="shared" si="19"/>
        <v/>
      </c>
      <c r="B575" t="str">
        <f>IF(D575&gt;0,VLOOKUP(D575,'1. Kontoplan'!$A$4:$B$43,2,0),"")</f>
        <v/>
      </c>
      <c r="I575" s="36"/>
      <c r="J575" s="12" t="str">
        <f t="shared" si="20"/>
        <v/>
      </c>
    </row>
    <row r="576" spans="1:10" x14ac:dyDescent="0.2">
      <c r="A576" s="123" t="str">
        <f t="shared" si="19"/>
        <v/>
      </c>
      <c r="B576" t="str">
        <f>IF(D576&gt;0,VLOOKUP(D576,'1. Kontoplan'!$A$4:$B$43,2,0),"")</f>
        <v/>
      </c>
      <c r="I576" s="36"/>
      <c r="J576" s="12" t="str">
        <f t="shared" si="20"/>
        <v/>
      </c>
    </row>
    <row r="577" spans="1:10" x14ac:dyDescent="0.2">
      <c r="A577" s="123" t="str">
        <f t="shared" si="19"/>
        <v/>
      </c>
      <c r="B577" t="str">
        <f>IF(D577&gt;0,VLOOKUP(D577,'1. Kontoplan'!$A$4:$B$43,2,0),"")</f>
        <v/>
      </c>
      <c r="I577" s="36"/>
      <c r="J577" s="12" t="str">
        <f t="shared" si="20"/>
        <v/>
      </c>
    </row>
    <row r="578" spans="1:10" x14ac:dyDescent="0.2">
      <c r="A578" s="123" t="str">
        <f t="shared" si="19"/>
        <v/>
      </c>
      <c r="B578" t="str">
        <f>IF(D578&gt;0,VLOOKUP(D578,'1. Kontoplan'!$A$4:$B$43,2,0),"")</f>
        <v/>
      </c>
      <c r="I578" s="36"/>
      <c r="J578" s="12" t="str">
        <f t="shared" si="20"/>
        <v/>
      </c>
    </row>
    <row r="579" spans="1:10" x14ac:dyDescent="0.2">
      <c r="A579" s="123" t="str">
        <f t="shared" si="19"/>
        <v/>
      </c>
      <c r="B579" t="str">
        <f>IF(D579&gt;0,VLOOKUP(D579,'1. Kontoplan'!$A$4:$B$43,2,0),"")</f>
        <v/>
      </c>
      <c r="I579" s="36"/>
      <c r="J579" s="12" t="str">
        <f t="shared" si="20"/>
        <v/>
      </c>
    </row>
    <row r="580" spans="1:10" x14ac:dyDescent="0.2">
      <c r="A580" s="123" t="str">
        <f t="shared" si="19"/>
        <v/>
      </c>
      <c r="B580" t="str">
        <f>IF(D580&gt;0,VLOOKUP(D580,'1. Kontoplan'!$A$4:$B$43,2,0),"")</f>
        <v/>
      </c>
      <c r="I580" s="36"/>
      <c r="J580" s="12" t="str">
        <f t="shared" si="20"/>
        <v/>
      </c>
    </row>
    <row r="581" spans="1:10" x14ac:dyDescent="0.2">
      <c r="A581" s="123" t="str">
        <f t="shared" si="19"/>
        <v/>
      </c>
      <c r="B581" t="str">
        <f>IF(D581&gt;0,VLOOKUP(D581,'1. Kontoplan'!$A$4:$B$43,2,0),"")</f>
        <v/>
      </c>
      <c r="I581" s="36"/>
      <c r="J581" s="12" t="str">
        <f t="shared" si="20"/>
        <v/>
      </c>
    </row>
    <row r="582" spans="1:10" x14ac:dyDescent="0.2">
      <c r="A582" s="123" t="str">
        <f t="shared" si="19"/>
        <v/>
      </c>
      <c r="B582" t="str">
        <f>IF(D582&gt;0,VLOOKUP(D582,'1. Kontoplan'!$A$4:$B$43,2,0),"")</f>
        <v/>
      </c>
      <c r="I582" s="36"/>
      <c r="J582" s="12" t="str">
        <f t="shared" si="20"/>
        <v/>
      </c>
    </row>
    <row r="583" spans="1:10" x14ac:dyDescent="0.2">
      <c r="A583" s="123" t="str">
        <f t="shared" si="19"/>
        <v/>
      </c>
      <c r="B583" t="str">
        <f>IF(D583&gt;0,VLOOKUP(D583,'1. Kontoplan'!$A$4:$B$43,2,0),"")</f>
        <v/>
      </c>
      <c r="I583" s="36"/>
      <c r="J583" s="12" t="str">
        <f t="shared" si="20"/>
        <v/>
      </c>
    </row>
    <row r="584" spans="1:10" x14ac:dyDescent="0.2">
      <c r="A584" s="123" t="str">
        <f t="shared" si="19"/>
        <v/>
      </c>
      <c r="B584" t="str">
        <f>IF(D584&gt;0,VLOOKUP(D584,'1. Kontoplan'!$A$4:$B$43,2,0),"")</f>
        <v/>
      </c>
      <c r="I584" s="36"/>
      <c r="J584" s="12" t="str">
        <f t="shared" si="20"/>
        <v/>
      </c>
    </row>
    <row r="585" spans="1:10" x14ac:dyDescent="0.2">
      <c r="A585" s="123" t="str">
        <f t="shared" si="19"/>
        <v/>
      </c>
      <c r="B585" t="str">
        <f>IF(D585&gt;0,VLOOKUP(D585,'1. Kontoplan'!$A$4:$B$43,2,0),"")</f>
        <v/>
      </c>
      <c r="I585" s="36"/>
      <c r="J585" s="12" t="str">
        <f t="shared" si="20"/>
        <v/>
      </c>
    </row>
    <row r="586" spans="1:10" x14ac:dyDescent="0.2">
      <c r="A586" s="123" t="str">
        <f t="shared" si="19"/>
        <v/>
      </c>
      <c r="B586" t="str">
        <f>IF(D586&gt;0,VLOOKUP(D586,'1. Kontoplan'!$A$4:$B$43,2,0),"")</f>
        <v/>
      </c>
      <c r="I586" s="36"/>
      <c r="J586" s="12" t="str">
        <f t="shared" si="20"/>
        <v/>
      </c>
    </row>
    <row r="587" spans="1:10" x14ac:dyDescent="0.2">
      <c r="A587" s="123" t="str">
        <f t="shared" si="19"/>
        <v/>
      </c>
      <c r="B587" t="str">
        <f>IF(D587&gt;0,VLOOKUP(D587,'1. Kontoplan'!$A$4:$B$43,2,0),"")</f>
        <v/>
      </c>
      <c r="I587" s="36"/>
      <c r="J587" s="12" t="str">
        <f t="shared" si="20"/>
        <v/>
      </c>
    </row>
    <row r="588" spans="1:10" x14ac:dyDescent="0.2">
      <c r="A588" s="123" t="str">
        <f t="shared" ref="A588:A651" si="21">IF(D588&gt;1,A587+1,"")</f>
        <v/>
      </c>
      <c r="B588" t="str">
        <f>IF(D588&gt;0,VLOOKUP(D588,'1. Kontoplan'!$A$4:$B$43,2,0),"")</f>
        <v/>
      </c>
      <c r="I588" s="36"/>
      <c r="J588" s="12" t="str">
        <f t="shared" ref="J588:J651" si="22">IF(D588&gt;0,J587+IF(D588&gt;2000,G588-H588,0),"")</f>
        <v/>
      </c>
    </row>
    <row r="589" spans="1:10" x14ac:dyDescent="0.2">
      <c r="A589" s="123" t="str">
        <f t="shared" si="21"/>
        <v/>
      </c>
      <c r="B589" t="str">
        <f>IF(D589&gt;0,VLOOKUP(D589,'1. Kontoplan'!$A$4:$B$43,2,0),"")</f>
        <v/>
      </c>
      <c r="I589" s="36"/>
      <c r="J589" s="12" t="str">
        <f t="shared" si="22"/>
        <v/>
      </c>
    </row>
    <row r="590" spans="1:10" x14ac:dyDescent="0.2">
      <c r="A590" s="123" t="str">
        <f t="shared" si="21"/>
        <v/>
      </c>
      <c r="B590" t="str">
        <f>IF(D590&gt;0,VLOOKUP(D590,'1. Kontoplan'!$A$4:$B$43,2,0),"")</f>
        <v/>
      </c>
      <c r="I590" s="36"/>
      <c r="J590" s="12" t="str">
        <f t="shared" si="22"/>
        <v/>
      </c>
    </row>
    <row r="591" spans="1:10" x14ac:dyDescent="0.2">
      <c r="A591" s="123" t="str">
        <f t="shared" si="21"/>
        <v/>
      </c>
      <c r="B591" t="str">
        <f>IF(D591&gt;0,VLOOKUP(D591,'1. Kontoplan'!$A$4:$B$43,2,0),"")</f>
        <v/>
      </c>
      <c r="I591" s="36"/>
      <c r="J591" s="12" t="str">
        <f t="shared" si="22"/>
        <v/>
      </c>
    </row>
    <row r="592" spans="1:10" x14ac:dyDescent="0.2">
      <c r="A592" s="123" t="str">
        <f t="shared" si="21"/>
        <v/>
      </c>
      <c r="B592" t="str">
        <f>IF(D592&gt;0,VLOOKUP(D592,'1. Kontoplan'!$A$4:$B$43,2,0),"")</f>
        <v/>
      </c>
      <c r="I592" s="36"/>
      <c r="J592" s="12" t="str">
        <f t="shared" si="22"/>
        <v/>
      </c>
    </row>
    <row r="593" spans="1:10" x14ac:dyDescent="0.2">
      <c r="A593" s="123" t="str">
        <f t="shared" si="21"/>
        <v/>
      </c>
      <c r="B593" t="str">
        <f>IF(D593&gt;0,VLOOKUP(D593,'1. Kontoplan'!$A$4:$B$43,2,0),"")</f>
        <v/>
      </c>
      <c r="I593" s="36"/>
      <c r="J593" s="12" t="str">
        <f t="shared" si="22"/>
        <v/>
      </c>
    </row>
    <row r="594" spans="1:10" x14ac:dyDescent="0.2">
      <c r="A594" s="123" t="str">
        <f t="shared" si="21"/>
        <v/>
      </c>
      <c r="B594" t="str">
        <f>IF(D594&gt;0,VLOOKUP(D594,'1. Kontoplan'!$A$4:$B$43,2,0),"")</f>
        <v/>
      </c>
      <c r="I594" s="36"/>
      <c r="J594" s="12" t="str">
        <f t="shared" si="22"/>
        <v/>
      </c>
    </row>
    <row r="595" spans="1:10" x14ac:dyDescent="0.2">
      <c r="A595" s="123" t="str">
        <f t="shared" si="21"/>
        <v/>
      </c>
      <c r="B595" t="str">
        <f>IF(D595&gt;0,VLOOKUP(D595,'1. Kontoplan'!$A$4:$B$43,2,0),"")</f>
        <v/>
      </c>
      <c r="I595" s="36"/>
      <c r="J595" s="12" t="str">
        <f t="shared" si="22"/>
        <v/>
      </c>
    </row>
    <row r="596" spans="1:10" x14ac:dyDescent="0.2">
      <c r="A596" s="123" t="str">
        <f t="shared" si="21"/>
        <v/>
      </c>
      <c r="B596" t="str">
        <f>IF(D596&gt;0,VLOOKUP(D596,'1. Kontoplan'!$A$4:$B$43,2,0),"")</f>
        <v/>
      </c>
      <c r="I596" s="36"/>
      <c r="J596" s="12" t="str">
        <f t="shared" si="22"/>
        <v/>
      </c>
    </row>
    <row r="597" spans="1:10" x14ac:dyDescent="0.2">
      <c r="A597" s="123" t="str">
        <f t="shared" si="21"/>
        <v/>
      </c>
      <c r="B597" t="str">
        <f>IF(D597&gt;0,VLOOKUP(D597,'1. Kontoplan'!$A$4:$B$43,2,0),"")</f>
        <v/>
      </c>
      <c r="I597" s="36"/>
      <c r="J597" s="12" t="str">
        <f t="shared" si="22"/>
        <v/>
      </c>
    </row>
    <row r="598" spans="1:10" x14ac:dyDescent="0.2">
      <c r="A598" s="123" t="str">
        <f t="shared" si="21"/>
        <v/>
      </c>
      <c r="B598" t="str">
        <f>IF(D598&gt;0,VLOOKUP(D598,'1. Kontoplan'!$A$4:$B$43,2,0),"")</f>
        <v/>
      </c>
      <c r="I598" s="36"/>
      <c r="J598" s="12" t="str">
        <f t="shared" si="22"/>
        <v/>
      </c>
    </row>
    <row r="599" spans="1:10" x14ac:dyDescent="0.2">
      <c r="A599" s="123" t="str">
        <f t="shared" si="21"/>
        <v/>
      </c>
      <c r="B599" t="str">
        <f>IF(D599&gt;0,VLOOKUP(D599,'1. Kontoplan'!$A$4:$B$43,2,0),"")</f>
        <v/>
      </c>
      <c r="I599" s="36"/>
      <c r="J599" s="12" t="str">
        <f t="shared" si="22"/>
        <v/>
      </c>
    </row>
    <row r="600" spans="1:10" x14ac:dyDescent="0.2">
      <c r="A600" s="123" t="str">
        <f t="shared" si="21"/>
        <v/>
      </c>
      <c r="B600" t="str">
        <f>IF(D600&gt;0,VLOOKUP(D600,'1. Kontoplan'!$A$4:$B$43,2,0),"")</f>
        <v/>
      </c>
      <c r="I600" s="36"/>
      <c r="J600" s="12" t="str">
        <f t="shared" si="22"/>
        <v/>
      </c>
    </row>
    <row r="601" spans="1:10" x14ac:dyDescent="0.2">
      <c r="A601" s="123" t="str">
        <f t="shared" si="21"/>
        <v/>
      </c>
      <c r="B601" t="str">
        <f>IF(D601&gt;0,VLOOKUP(D601,'1. Kontoplan'!$A$4:$B$43,2,0),"")</f>
        <v/>
      </c>
      <c r="I601" s="36"/>
      <c r="J601" s="12" t="str">
        <f t="shared" si="22"/>
        <v/>
      </c>
    </row>
    <row r="602" spans="1:10" x14ac:dyDescent="0.2">
      <c r="A602" s="123" t="str">
        <f t="shared" si="21"/>
        <v/>
      </c>
      <c r="B602" t="str">
        <f>IF(D602&gt;0,VLOOKUP(D602,'1. Kontoplan'!$A$4:$B$43,2,0),"")</f>
        <v/>
      </c>
      <c r="I602" s="36"/>
      <c r="J602" s="12" t="str">
        <f t="shared" si="22"/>
        <v/>
      </c>
    </row>
    <row r="603" spans="1:10" x14ac:dyDescent="0.2">
      <c r="A603" s="123" t="str">
        <f t="shared" si="21"/>
        <v/>
      </c>
      <c r="B603" t="str">
        <f>IF(D603&gt;0,VLOOKUP(D603,'1. Kontoplan'!$A$4:$B$43,2,0),"")</f>
        <v/>
      </c>
      <c r="I603" s="36"/>
      <c r="J603" s="12" t="str">
        <f t="shared" si="22"/>
        <v/>
      </c>
    </row>
    <row r="604" spans="1:10" x14ac:dyDescent="0.2">
      <c r="A604" s="123" t="str">
        <f t="shared" si="21"/>
        <v/>
      </c>
      <c r="B604" t="str">
        <f>IF(D604&gt;0,VLOOKUP(D604,'1. Kontoplan'!$A$4:$B$43,2,0),"")</f>
        <v/>
      </c>
      <c r="I604" s="36"/>
      <c r="J604" s="12" t="str">
        <f t="shared" si="22"/>
        <v/>
      </c>
    </row>
    <row r="605" spans="1:10" x14ac:dyDescent="0.2">
      <c r="A605" s="123" t="str">
        <f t="shared" si="21"/>
        <v/>
      </c>
      <c r="B605" t="str">
        <f>IF(D605&gt;0,VLOOKUP(D605,'1. Kontoplan'!$A$4:$B$43,2,0),"")</f>
        <v/>
      </c>
      <c r="I605" s="36"/>
      <c r="J605" s="12" t="str">
        <f t="shared" si="22"/>
        <v/>
      </c>
    </row>
    <row r="606" spans="1:10" x14ac:dyDescent="0.2">
      <c r="A606" s="123" t="str">
        <f t="shared" si="21"/>
        <v/>
      </c>
      <c r="B606" t="str">
        <f>IF(D606&gt;0,VLOOKUP(D606,'1. Kontoplan'!$A$4:$B$43,2,0),"")</f>
        <v/>
      </c>
      <c r="I606" s="36"/>
      <c r="J606" s="12" t="str">
        <f t="shared" si="22"/>
        <v/>
      </c>
    </row>
    <row r="607" spans="1:10" x14ac:dyDescent="0.2">
      <c r="A607" s="123" t="str">
        <f t="shared" si="21"/>
        <v/>
      </c>
      <c r="B607" t="str">
        <f>IF(D607&gt;0,VLOOKUP(D607,'1. Kontoplan'!$A$4:$B$43,2,0),"")</f>
        <v/>
      </c>
      <c r="I607" s="36"/>
      <c r="J607" s="12" t="str">
        <f t="shared" si="22"/>
        <v/>
      </c>
    </row>
    <row r="608" spans="1:10" x14ac:dyDescent="0.2">
      <c r="A608" s="123" t="str">
        <f t="shared" si="21"/>
        <v/>
      </c>
      <c r="B608" t="str">
        <f>IF(D608&gt;0,VLOOKUP(D608,'1. Kontoplan'!$A$4:$B$43,2,0),"")</f>
        <v/>
      </c>
      <c r="I608" s="36"/>
      <c r="J608" s="12" t="str">
        <f t="shared" si="22"/>
        <v/>
      </c>
    </row>
    <row r="609" spans="1:10" x14ac:dyDescent="0.2">
      <c r="A609" s="123" t="str">
        <f t="shared" si="21"/>
        <v/>
      </c>
      <c r="B609" t="str">
        <f>IF(D609&gt;0,VLOOKUP(D609,'1. Kontoplan'!$A$4:$B$43,2,0),"")</f>
        <v/>
      </c>
      <c r="I609" s="36"/>
      <c r="J609" s="12" t="str">
        <f t="shared" si="22"/>
        <v/>
      </c>
    </row>
    <row r="610" spans="1:10" x14ac:dyDescent="0.2">
      <c r="A610" s="123" t="str">
        <f t="shared" si="21"/>
        <v/>
      </c>
      <c r="B610" t="str">
        <f>IF(D610&gt;0,VLOOKUP(D610,'1. Kontoplan'!$A$4:$B$43,2,0),"")</f>
        <v/>
      </c>
      <c r="I610" s="36"/>
      <c r="J610" s="12" t="str">
        <f t="shared" si="22"/>
        <v/>
      </c>
    </row>
    <row r="611" spans="1:10" x14ac:dyDescent="0.2">
      <c r="A611" s="123" t="str">
        <f t="shared" si="21"/>
        <v/>
      </c>
      <c r="B611" t="str">
        <f>IF(D611&gt;0,VLOOKUP(D611,'1. Kontoplan'!$A$4:$B$43,2,0),"")</f>
        <v/>
      </c>
      <c r="I611" s="36"/>
      <c r="J611" s="12" t="str">
        <f t="shared" si="22"/>
        <v/>
      </c>
    </row>
    <row r="612" spans="1:10" x14ac:dyDescent="0.2">
      <c r="A612" s="123" t="str">
        <f t="shared" si="21"/>
        <v/>
      </c>
      <c r="B612" t="str">
        <f>IF(D612&gt;0,VLOOKUP(D612,'1. Kontoplan'!$A$4:$B$43,2,0),"")</f>
        <v/>
      </c>
      <c r="I612" s="36"/>
      <c r="J612" s="12" t="str">
        <f t="shared" si="22"/>
        <v/>
      </c>
    </row>
    <row r="613" spans="1:10" x14ac:dyDescent="0.2">
      <c r="A613" s="123" t="str">
        <f t="shared" si="21"/>
        <v/>
      </c>
      <c r="B613" t="str">
        <f>IF(D613&gt;0,VLOOKUP(D613,'1. Kontoplan'!$A$4:$B$43,2,0),"")</f>
        <v/>
      </c>
      <c r="I613" s="36"/>
      <c r="J613" s="12" t="str">
        <f t="shared" si="22"/>
        <v/>
      </c>
    </row>
    <row r="614" spans="1:10" x14ac:dyDescent="0.2">
      <c r="A614" s="123" t="str">
        <f t="shared" si="21"/>
        <v/>
      </c>
      <c r="B614" t="str">
        <f>IF(D614&gt;0,VLOOKUP(D614,'1. Kontoplan'!$A$4:$B$43,2,0),"")</f>
        <v/>
      </c>
      <c r="I614" s="36"/>
      <c r="J614" s="12" t="str">
        <f t="shared" si="22"/>
        <v/>
      </c>
    </row>
    <row r="615" spans="1:10" x14ac:dyDescent="0.2">
      <c r="A615" s="123" t="str">
        <f t="shared" si="21"/>
        <v/>
      </c>
      <c r="B615" t="str">
        <f>IF(D615&gt;0,VLOOKUP(D615,'1. Kontoplan'!$A$4:$B$43,2,0),"")</f>
        <v/>
      </c>
      <c r="I615" s="36"/>
      <c r="J615" s="12" t="str">
        <f t="shared" si="22"/>
        <v/>
      </c>
    </row>
    <row r="616" spans="1:10" x14ac:dyDescent="0.2">
      <c r="A616" s="123" t="str">
        <f t="shared" si="21"/>
        <v/>
      </c>
      <c r="B616" t="str">
        <f>IF(D616&gt;0,VLOOKUP(D616,'1. Kontoplan'!$A$4:$B$43,2,0),"")</f>
        <v/>
      </c>
      <c r="I616" s="36"/>
      <c r="J616" s="12" t="str">
        <f t="shared" si="22"/>
        <v/>
      </c>
    </row>
    <row r="617" spans="1:10" x14ac:dyDescent="0.2">
      <c r="A617" s="123" t="str">
        <f t="shared" si="21"/>
        <v/>
      </c>
      <c r="B617" t="str">
        <f>IF(D617&gt;0,VLOOKUP(D617,'1. Kontoplan'!$A$4:$B$43,2,0),"")</f>
        <v/>
      </c>
      <c r="I617" s="36"/>
      <c r="J617" s="12" t="str">
        <f t="shared" si="22"/>
        <v/>
      </c>
    </row>
    <row r="618" spans="1:10" x14ac:dyDescent="0.2">
      <c r="A618" s="123" t="str">
        <f t="shared" si="21"/>
        <v/>
      </c>
      <c r="B618" t="str">
        <f>IF(D618&gt;0,VLOOKUP(D618,'1. Kontoplan'!$A$4:$B$43,2,0),"")</f>
        <v/>
      </c>
      <c r="I618" s="36"/>
      <c r="J618" s="12" t="str">
        <f t="shared" si="22"/>
        <v/>
      </c>
    </row>
    <row r="619" spans="1:10" x14ac:dyDescent="0.2">
      <c r="A619" s="123" t="str">
        <f t="shared" si="21"/>
        <v/>
      </c>
      <c r="B619" t="str">
        <f>IF(D619&gt;0,VLOOKUP(D619,'1. Kontoplan'!$A$4:$B$43,2,0),"")</f>
        <v/>
      </c>
      <c r="I619" s="36"/>
      <c r="J619" s="12" t="str">
        <f t="shared" si="22"/>
        <v/>
      </c>
    </row>
    <row r="620" spans="1:10" x14ac:dyDescent="0.2">
      <c r="A620" s="123" t="str">
        <f t="shared" si="21"/>
        <v/>
      </c>
      <c r="B620" t="str">
        <f>IF(D620&gt;0,VLOOKUP(D620,'1. Kontoplan'!$A$4:$B$43,2,0),"")</f>
        <v/>
      </c>
      <c r="I620" s="36"/>
      <c r="J620" s="12" t="str">
        <f t="shared" si="22"/>
        <v/>
      </c>
    </row>
    <row r="621" spans="1:10" x14ac:dyDescent="0.2">
      <c r="A621" s="123" t="str">
        <f t="shared" si="21"/>
        <v/>
      </c>
      <c r="B621" t="str">
        <f>IF(D621&gt;0,VLOOKUP(D621,'1. Kontoplan'!$A$4:$B$43,2,0),"")</f>
        <v/>
      </c>
      <c r="I621" s="36"/>
      <c r="J621" s="12" t="str">
        <f t="shared" si="22"/>
        <v/>
      </c>
    </row>
    <row r="622" spans="1:10" x14ac:dyDescent="0.2">
      <c r="A622" s="123" t="str">
        <f t="shared" si="21"/>
        <v/>
      </c>
      <c r="B622" t="str">
        <f>IF(D622&gt;0,VLOOKUP(D622,'1. Kontoplan'!$A$4:$B$43,2,0),"")</f>
        <v/>
      </c>
      <c r="I622" s="36"/>
      <c r="J622" s="12" t="str">
        <f t="shared" si="22"/>
        <v/>
      </c>
    </row>
    <row r="623" spans="1:10" x14ac:dyDescent="0.2">
      <c r="A623" s="123" t="str">
        <f t="shared" si="21"/>
        <v/>
      </c>
      <c r="B623" t="str">
        <f>IF(D623&gt;0,VLOOKUP(D623,'1. Kontoplan'!$A$4:$B$43,2,0),"")</f>
        <v/>
      </c>
      <c r="I623" s="36"/>
      <c r="J623" s="12" t="str">
        <f t="shared" si="22"/>
        <v/>
      </c>
    </row>
    <row r="624" spans="1:10" x14ac:dyDescent="0.2">
      <c r="A624" s="123" t="str">
        <f t="shared" si="21"/>
        <v/>
      </c>
      <c r="B624" t="str">
        <f>IF(D624&gt;0,VLOOKUP(D624,'1. Kontoplan'!$A$4:$B$43,2,0),"")</f>
        <v/>
      </c>
      <c r="I624" s="36"/>
      <c r="J624" s="12" t="str">
        <f t="shared" si="22"/>
        <v/>
      </c>
    </row>
    <row r="625" spans="1:10" x14ac:dyDescent="0.2">
      <c r="A625" s="123" t="str">
        <f t="shared" si="21"/>
        <v/>
      </c>
      <c r="B625" t="str">
        <f>IF(D625&gt;0,VLOOKUP(D625,'1. Kontoplan'!$A$4:$B$43,2,0),"")</f>
        <v/>
      </c>
      <c r="I625" s="36"/>
      <c r="J625" s="12" t="str">
        <f t="shared" si="22"/>
        <v/>
      </c>
    </row>
    <row r="626" spans="1:10" x14ac:dyDescent="0.2">
      <c r="A626" s="123" t="str">
        <f t="shared" si="21"/>
        <v/>
      </c>
      <c r="B626" t="str">
        <f>IF(D626&gt;0,VLOOKUP(D626,'1. Kontoplan'!$A$4:$B$43,2,0),"")</f>
        <v/>
      </c>
      <c r="I626" s="36"/>
      <c r="J626" s="12" t="str">
        <f t="shared" si="22"/>
        <v/>
      </c>
    </row>
    <row r="627" spans="1:10" x14ac:dyDescent="0.2">
      <c r="A627" s="123" t="str">
        <f t="shared" si="21"/>
        <v/>
      </c>
      <c r="B627" t="str">
        <f>IF(D627&gt;0,VLOOKUP(D627,'1. Kontoplan'!$A$4:$B$43,2,0),"")</f>
        <v/>
      </c>
      <c r="I627" s="36"/>
      <c r="J627" s="12" t="str">
        <f t="shared" si="22"/>
        <v/>
      </c>
    </row>
    <row r="628" spans="1:10" x14ac:dyDescent="0.2">
      <c r="A628" s="123" t="str">
        <f t="shared" si="21"/>
        <v/>
      </c>
      <c r="B628" t="str">
        <f>IF(D628&gt;0,VLOOKUP(D628,'1. Kontoplan'!$A$4:$B$43,2,0),"")</f>
        <v/>
      </c>
      <c r="I628" s="36"/>
      <c r="J628" s="12" t="str">
        <f t="shared" si="22"/>
        <v/>
      </c>
    </row>
    <row r="629" spans="1:10" x14ac:dyDescent="0.2">
      <c r="A629" s="123" t="str">
        <f t="shared" si="21"/>
        <v/>
      </c>
      <c r="B629" t="str">
        <f>IF(D629&gt;0,VLOOKUP(D629,'1. Kontoplan'!$A$4:$B$43,2,0),"")</f>
        <v/>
      </c>
      <c r="I629" s="36"/>
      <c r="J629" s="12" t="str">
        <f t="shared" si="22"/>
        <v/>
      </c>
    </row>
    <row r="630" spans="1:10" x14ac:dyDescent="0.2">
      <c r="A630" s="123" t="str">
        <f t="shared" si="21"/>
        <v/>
      </c>
      <c r="B630" t="str">
        <f>IF(D630&gt;0,VLOOKUP(D630,'1. Kontoplan'!$A$4:$B$43,2,0),"")</f>
        <v/>
      </c>
      <c r="I630" s="36"/>
      <c r="J630" s="12" t="str">
        <f t="shared" si="22"/>
        <v/>
      </c>
    </row>
    <row r="631" spans="1:10" x14ac:dyDescent="0.2">
      <c r="A631" s="123" t="str">
        <f t="shared" si="21"/>
        <v/>
      </c>
      <c r="B631" t="str">
        <f>IF(D631&gt;0,VLOOKUP(D631,'1. Kontoplan'!$A$4:$B$43,2,0),"")</f>
        <v/>
      </c>
      <c r="I631" s="36"/>
      <c r="J631" s="12" t="str">
        <f t="shared" si="22"/>
        <v/>
      </c>
    </row>
    <row r="632" spans="1:10" x14ac:dyDescent="0.2">
      <c r="A632" s="123" t="str">
        <f t="shared" si="21"/>
        <v/>
      </c>
      <c r="B632" t="str">
        <f>IF(D632&gt;0,VLOOKUP(D632,'1. Kontoplan'!$A$4:$B$43,2,0),"")</f>
        <v/>
      </c>
      <c r="I632" s="36"/>
      <c r="J632" s="12" t="str">
        <f t="shared" si="22"/>
        <v/>
      </c>
    </row>
    <row r="633" spans="1:10" x14ac:dyDescent="0.2">
      <c r="A633" s="123" t="str">
        <f t="shared" si="21"/>
        <v/>
      </c>
      <c r="B633" t="str">
        <f>IF(D633&gt;0,VLOOKUP(D633,'1. Kontoplan'!$A$4:$B$43,2,0),"")</f>
        <v/>
      </c>
      <c r="I633" s="36"/>
      <c r="J633" s="12" t="str">
        <f t="shared" si="22"/>
        <v/>
      </c>
    </row>
    <row r="634" spans="1:10" x14ac:dyDescent="0.2">
      <c r="A634" s="123" t="str">
        <f t="shared" si="21"/>
        <v/>
      </c>
      <c r="B634" t="str">
        <f>IF(D634&gt;0,VLOOKUP(D634,'1. Kontoplan'!$A$4:$B$43,2,0),"")</f>
        <v/>
      </c>
      <c r="I634" s="36"/>
      <c r="J634" s="12" t="str">
        <f t="shared" si="22"/>
        <v/>
      </c>
    </row>
    <row r="635" spans="1:10" x14ac:dyDescent="0.2">
      <c r="A635" s="123" t="str">
        <f t="shared" si="21"/>
        <v/>
      </c>
      <c r="B635" t="str">
        <f>IF(D635&gt;0,VLOOKUP(D635,'1. Kontoplan'!$A$4:$B$43,2,0),"")</f>
        <v/>
      </c>
      <c r="I635" s="36"/>
      <c r="J635" s="12" t="str">
        <f t="shared" si="22"/>
        <v/>
      </c>
    </row>
    <row r="636" spans="1:10" x14ac:dyDescent="0.2">
      <c r="A636" s="123" t="str">
        <f t="shared" si="21"/>
        <v/>
      </c>
      <c r="B636" t="str">
        <f>IF(D636&gt;0,VLOOKUP(D636,'1. Kontoplan'!$A$4:$B$43,2,0),"")</f>
        <v/>
      </c>
      <c r="I636" s="36"/>
      <c r="J636" s="12" t="str">
        <f t="shared" si="22"/>
        <v/>
      </c>
    </row>
    <row r="637" spans="1:10" x14ac:dyDescent="0.2">
      <c r="A637" s="123" t="str">
        <f t="shared" si="21"/>
        <v/>
      </c>
      <c r="B637" t="str">
        <f>IF(D637&gt;0,VLOOKUP(D637,'1. Kontoplan'!$A$4:$B$43,2,0),"")</f>
        <v/>
      </c>
      <c r="I637" s="36"/>
      <c r="J637" s="12" t="str">
        <f t="shared" si="22"/>
        <v/>
      </c>
    </row>
    <row r="638" spans="1:10" x14ac:dyDescent="0.2">
      <c r="A638" s="123" t="str">
        <f t="shared" si="21"/>
        <v/>
      </c>
      <c r="B638" t="str">
        <f>IF(D638&gt;0,VLOOKUP(D638,'1. Kontoplan'!$A$4:$B$43,2,0),"")</f>
        <v/>
      </c>
      <c r="I638" s="36"/>
      <c r="J638" s="12" t="str">
        <f t="shared" si="22"/>
        <v/>
      </c>
    </row>
    <row r="639" spans="1:10" x14ac:dyDescent="0.2">
      <c r="A639" s="123" t="str">
        <f t="shared" si="21"/>
        <v/>
      </c>
      <c r="B639" t="str">
        <f>IF(D639&gt;0,VLOOKUP(D639,'1. Kontoplan'!$A$4:$B$43,2,0),"")</f>
        <v/>
      </c>
      <c r="I639" s="36"/>
      <c r="J639" s="12" t="str">
        <f t="shared" si="22"/>
        <v/>
      </c>
    </row>
    <row r="640" spans="1:10" x14ac:dyDescent="0.2">
      <c r="A640" s="123" t="str">
        <f t="shared" si="21"/>
        <v/>
      </c>
      <c r="B640" t="str">
        <f>IF(D640&gt;0,VLOOKUP(D640,'1. Kontoplan'!$A$4:$B$43,2,0),"")</f>
        <v/>
      </c>
      <c r="I640" s="36"/>
      <c r="J640" s="12" t="str">
        <f t="shared" si="22"/>
        <v/>
      </c>
    </row>
    <row r="641" spans="1:10" x14ac:dyDescent="0.2">
      <c r="A641" s="123" t="str">
        <f t="shared" si="21"/>
        <v/>
      </c>
      <c r="B641" t="str">
        <f>IF(D641&gt;0,VLOOKUP(D641,'1. Kontoplan'!$A$4:$B$43,2,0),"")</f>
        <v/>
      </c>
      <c r="I641" s="36"/>
      <c r="J641" s="12" t="str">
        <f t="shared" si="22"/>
        <v/>
      </c>
    </row>
    <row r="642" spans="1:10" x14ac:dyDescent="0.2">
      <c r="A642" s="123" t="str">
        <f t="shared" si="21"/>
        <v/>
      </c>
      <c r="B642" t="str">
        <f>IF(D642&gt;0,VLOOKUP(D642,'1. Kontoplan'!$A$4:$B$43,2,0),"")</f>
        <v/>
      </c>
      <c r="I642" s="36"/>
      <c r="J642" s="12" t="str">
        <f t="shared" si="22"/>
        <v/>
      </c>
    </row>
    <row r="643" spans="1:10" x14ac:dyDescent="0.2">
      <c r="A643" s="123" t="str">
        <f t="shared" si="21"/>
        <v/>
      </c>
      <c r="B643" t="str">
        <f>IF(D643&gt;0,VLOOKUP(D643,'1. Kontoplan'!$A$4:$B$43,2,0),"")</f>
        <v/>
      </c>
      <c r="I643" s="36"/>
      <c r="J643" s="12" t="str">
        <f t="shared" si="22"/>
        <v/>
      </c>
    </row>
    <row r="644" spans="1:10" x14ac:dyDescent="0.2">
      <c r="A644" s="123" t="str">
        <f t="shared" si="21"/>
        <v/>
      </c>
      <c r="B644" t="str">
        <f>IF(D644&gt;0,VLOOKUP(D644,'1. Kontoplan'!$A$4:$B$43,2,0),"")</f>
        <v/>
      </c>
      <c r="I644" s="36"/>
      <c r="J644" s="12" t="str">
        <f t="shared" si="22"/>
        <v/>
      </c>
    </row>
    <row r="645" spans="1:10" x14ac:dyDescent="0.2">
      <c r="A645" s="123" t="str">
        <f t="shared" si="21"/>
        <v/>
      </c>
      <c r="B645" t="str">
        <f>IF(D645&gt;0,VLOOKUP(D645,'1. Kontoplan'!$A$4:$B$43,2,0),"")</f>
        <v/>
      </c>
      <c r="I645" s="36"/>
      <c r="J645" s="12" t="str">
        <f t="shared" si="22"/>
        <v/>
      </c>
    </row>
    <row r="646" spans="1:10" x14ac:dyDescent="0.2">
      <c r="A646" s="123" t="str">
        <f t="shared" si="21"/>
        <v/>
      </c>
      <c r="B646" t="str">
        <f>IF(D646&gt;0,VLOOKUP(D646,'1. Kontoplan'!$A$4:$B$43,2,0),"")</f>
        <v/>
      </c>
      <c r="I646" s="36"/>
      <c r="J646" s="12" t="str">
        <f t="shared" si="22"/>
        <v/>
      </c>
    </row>
    <row r="647" spans="1:10" x14ac:dyDescent="0.2">
      <c r="A647" s="123" t="str">
        <f t="shared" si="21"/>
        <v/>
      </c>
      <c r="B647" t="str">
        <f>IF(D647&gt;0,VLOOKUP(D647,'1. Kontoplan'!$A$4:$B$43,2,0),"")</f>
        <v/>
      </c>
      <c r="I647" s="36"/>
      <c r="J647" s="12" t="str">
        <f t="shared" si="22"/>
        <v/>
      </c>
    </row>
    <row r="648" spans="1:10" x14ac:dyDescent="0.2">
      <c r="A648" s="123" t="str">
        <f t="shared" si="21"/>
        <v/>
      </c>
      <c r="B648" t="str">
        <f>IF(D648&gt;0,VLOOKUP(D648,'1. Kontoplan'!$A$4:$B$43,2,0),"")</f>
        <v/>
      </c>
      <c r="I648" s="36"/>
      <c r="J648" s="12" t="str">
        <f t="shared" si="22"/>
        <v/>
      </c>
    </row>
    <row r="649" spans="1:10" x14ac:dyDescent="0.2">
      <c r="A649" s="123" t="str">
        <f t="shared" si="21"/>
        <v/>
      </c>
      <c r="B649" t="str">
        <f>IF(D649&gt;0,VLOOKUP(D649,'1. Kontoplan'!$A$4:$B$43,2,0),"")</f>
        <v/>
      </c>
      <c r="I649" s="36"/>
      <c r="J649" s="12" t="str">
        <f t="shared" si="22"/>
        <v/>
      </c>
    </row>
    <row r="650" spans="1:10" x14ac:dyDescent="0.2">
      <c r="A650" s="123" t="str">
        <f t="shared" si="21"/>
        <v/>
      </c>
      <c r="B650" t="str">
        <f>IF(D650&gt;0,VLOOKUP(D650,'1. Kontoplan'!$A$4:$B$43,2,0),"")</f>
        <v/>
      </c>
      <c r="I650" s="36"/>
      <c r="J650" s="12" t="str">
        <f t="shared" si="22"/>
        <v/>
      </c>
    </row>
    <row r="651" spans="1:10" x14ac:dyDescent="0.2">
      <c r="A651" s="123" t="str">
        <f t="shared" si="21"/>
        <v/>
      </c>
      <c r="B651" t="str">
        <f>IF(D651&gt;0,VLOOKUP(D651,'1. Kontoplan'!$A$4:$B$43,2,0),"")</f>
        <v/>
      </c>
      <c r="I651" s="36"/>
      <c r="J651" s="12" t="str">
        <f t="shared" si="22"/>
        <v/>
      </c>
    </row>
    <row r="652" spans="1:10" x14ac:dyDescent="0.2">
      <c r="A652" s="123" t="str">
        <f t="shared" ref="A652:A715" si="23">IF(D652&gt;1,A651+1,"")</f>
        <v/>
      </c>
      <c r="B652" t="str">
        <f>IF(D652&gt;0,VLOOKUP(D652,'1. Kontoplan'!$A$4:$B$43,2,0),"")</f>
        <v/>
      </c>
      <c r="I652" s="36"/>
      <c r="J652" s="12" t="str">
        <f t="shared" ref="J652:J715" si="24">IF(D652&gt;0,J651+IF(D652&gt;2000,G652-H652,0),"")</f>
        <v/>
      </c>
    </row>
    <row r="653" spans="1:10" x14ac:dyDescent="0.2">
      <c r="A653" s="123" t="str">
        <f t="shared" si="23"/>
        <v/>
      </c>
      <c r="B653" t="str">
        <f>IF(D653&gt;0,VLOOKUP(D653,'1. Kontoplan'!$A$4:$B$43,2,0),"")</f>
        <v/>
      </c>
      <c r="I653" s="36"/>
      <c r="J653" s="12" t="str">
        <f t="shared" si="24"/>
        <v/>
      </c>
    </row>
    <row r="654" spans="1:10" x14ac:dyDescent="0.2">
      <c r="A654" s="123" t="str">
        <f t="shared" si="23"/>
        <v/>
      </c>
      <c r="B654" t="str">
        <f>IF(D654&gt;0,VLOOKUP(D654,'1. Kontoplan'!$A$4:$B$43,2,0),"")</f>
        <v/>
      </c>
      <c r="I654" s="36"/>
      <c r="J654" s="12" t="str">
        <f t="shared" si="24"/>
        <v/>
      </c>
    </row>
    <row r="655" spans="1:10" x14ac:dyDescent="0.2">
      <c r="A655" s="123" t="str">
        <f t="shared" si="23"/>
        <v/>
      </c>
      <c r="B655" t="str">
        <f>IF(D655&gt;0,VLOOKUP(D655,'1. Kontoplan'!$A$4:$B$43,2,0),"")</f>
        <v/>
      </c>
      <c r="I655" s="36"/>
      <c r="J655" s="12" t="str">
        <f t="shared" si="24"/>
        <v/>
      </c>
    </row>
    <row r="656" spans="1:10" x14ac:dyDescent="0.2">
      <c r="A656" s="123" t="str">
        <f t="shared" si="23"/>
        <v/>
      </c>
      <c r="B656" t="str">
        <f>IF(D656&gt;0,VLOOKUP(D656,'1. Kontoplan'!$A$4:$B$43,2,0),"")</f>
        <v/>
      </c>
      <c r="I656" s="36"/>
      <c r="J656" s="12" t="str">
        <f t="shared" si="24"/>
        <v/>
      </c>
    </row>
    <row r="657" spans="1:10" x14ac:dyDescent="0.2">
      <c r="A657" s="123" t="str">
        <f t="shared" si="23"/>
        <v/>
      </c>
      <c r="B657" t="str">
        <f>IF(D657&gt;0,VLOOKUP(D657,'1. Kontoplan'!$A$4:$B$43,2,0),"")</f>
        <v/>
      </c>
      <c r="I657" s="36"/>
      <c r="J657" s="12" t="str">
        <f t="shared" si="24"/>
        <v/>
      </c>
    </row>
    <row r="658" spans="1:10" x14ac:dyDescent="0.2">
      <c r="A658" s="123" t="str">
        <f t="shared" si="23"/>
        <v/>
      </c>
      <c r="B658" t="str">
        <f>IF(D658&gt;0,VLOOKUP(D658,'1. Kontoplan'!$A$4:$B$43,2,0),"")</f>
        <v/>
      </c>
      <c r="I658" s="36"/>
      <c r="J658" s="12" t="str">
        <f t="shared" si="24"/>
        <v/>
      </c>
    </row>
    <row r="659" spans="1:10" x14ac:dyDescent="0.2">
      <c r="A659" s="123" t="str">
        <f t="shared" si="23"/>
        <v/>
      </c>
      <c r="B659" t="str">
        <f>IF(D659&gt;0,VLOOKUP(D659,'1. Kontoplan'!$A$4:$B$43,2,0),"")</f>
        <v/>
      </c>
      <c r="I659" s="36"/>
      <c r="J659" s="12" t="str">
        <f t="shared" si="24"/>
        <v/>
      </c>
    </row>
    <row r="660" spans="1:10" x14ac:dyDescent="0.2">
      <c r="A660" s="123" t="str">
        <f t="shared" si="23"/>
        <v/>
      </c>
      <c r="B660" t="str">
        <f>IF(D660&gt;0,VLOOKUP(D660,'1. Kontoplan'!$A$4:$B$43,2,0),"")</f>
        <v/>
      </c>
      <c r="I660" s="36"/>
      <c r="J660" s="12" t="str">
        <f t="shared" si="24"/>
        <v/>
      </c>
    </row>
    <row r="661" spans="1:10" x14ac:dyDescent="0.2">
      <c r="A661" s="123" t="str">
        <f t="shared" si="23"/>
        <v/>
      </c>
      <c r="B661" t="str">
        <f>IF(D661&gt;0,VLOOKUP(D661,'1. Kontoplan'!$A$4:$B$43,2,0),"")</f>
        <v/>
      </c>
      <c r="I661" s="36"/>
      <c r="J661" s="12" t="str">
        <f t="shared" si="24"/>
        <v/>
      </c>
    </row>
    <row r="662" spans="1:10" x14ac:dyDescent="0.2">
      <c r="A662" s="123" t="str">
        <f t="shared" si="23"/>
        <v/>
      </c>
      <c r="B662" t="str">
        <f>IF(D662&gt;0,VLOOKUP(D662,'1. Kontoplan'!$A$4:$B$43,2,0),"")</f>
        <v/>
      </c>
      <c r="I662" s="36"/>
      <c r="J662" s="12" t="str">
        <f t="shared" si="24"/>
        <v/>
      </c>
    </row>
    <row r="663" spans="1:10" x14ac:dyDescent="0.2">
      <c r="A663" s="123" t="str">
        <f t="shared" si="23"/>
        <v/>
      </c>
      <c r="B663" t="str">
        <f>IF(D663&gt;0,VLOOKUP(D663,'1. Kontoplan'!$A$4:$B$43,2,0),"")</f>
        <v/>
      </c>
      <c r="I663" s="36"/>
      <c r="J663" s="12" t="str">
        <f t="shared" si="24"/>
        <v/>
      </c>
    </row>
    <row r="664" spans="1:10" x14ac:dyDescent="0.2">
      <c r="A664" s="123" t="str">
        <f t="shared" si="23"/>
        <v/>
      </c>
      <c r="B664" t="str">
        <f>IF(D664&gt;0,VLOOKUP(D664,'1. Kontoplan'!$A$4:$B$43,2,0),"")</f>
        <v/>
      </c>
      <c r="I664" s="36"/>
      <c r="J664" s="12" t="str">
        <f t="shared" si="24"/>
        <v/>
      </c>
    </row>
    <row r="665" spans="1:10" x14ac:dyDescent="0.2">
      <c r="A665" s="123" t="str">
        <f t="shared" si="23"/>
        <v/>
      </c>
      <c r="B665" t="str">
        <f>IF(D665&gt;0,VLOOKUP(D665,'1. Kontoplan'!$A$4:$B$43,2,0),"")</f>
        <v/>
      </c>
      <c r="I665" s="36"/>
      <c r="J665" s="12" t="str">
        <f t="shared" si="24"/>
        <v/>
      </c>
    </row>
    <row r="666" spans="1:10" x14ac:dyDescent="0.2">
      <c r="A666" s="123" t="str">
        <f t="shared" si="23"/>
        <v/>
      </c>
      <c r="B666" t="str">
        <f>IF(D666&gt;0,VLOOKUP(D666,'1. Kontoplan'!$A$4:$B$43,2,0),"")</f>
        <v/>
      </c>
      <c r="I666" s="36"/>
      <c r="J666" s="12" t="str">
        <f t="shared" si="24"/>
        <v/>
      </c>
    </row>
    <row r="667" spans="1:10" x14ac:dyDescent="0.2">
      <c r="A667" s="123" t="str">
        <f t="shared" si="23"/>
        <v/>
      </c>
      <c r="B667" t="str">
        <f>IF(D667&gt;0,VLOOKUP(D667,'1. Kontoplan'!$A$4:$B$43,2,0),"")</f>
        <v/>
      </c>
      <c r="I667" s="36"/>
      <c r="J667" s="12" t="str">
        <f t="shared" si="24"/>
        <v/>
      </c>
    </row>
    <row r="668" spans="1:10" x14ac:dyDescent="0.2">
      <c r="A668" s="123" t="str">
        <f t="shared" si="23"/>
        <v/>
      </c>
      <c r="B668" t="str">
        <f>IF(D668&gt;0,VLOOKUP(D668,'1. Kontoplan'!$A$4:$B$43,2,0),"")</f>
        <v/>
      </c>
      <c r="I668" s="36"/>
      <c r="J668" s="12" t="str">
        <f t="shared" si="24"/>
        <v/>
      </c>
    </row>
    <row r="669" spans="1:10" x14ac:dyDescent="0.2">
      <c r="A669" s="123" t="str">
        <f t="shared" si="23"/>
        <v/>
      </c>
      <c r="B669" t="str">
        <f>IF(D669&gt;0,VLOOKUP(D669,'1. Kontoplan'!$A$4:$B$43,2,0),"")</f>
        <v/>
      </c>
      <c r="I669" s="36"/>
      <c r="J669" s="12" t="str">
        <f t="shared" si="24"/>
        <v/>
      </c>
    </row>
    <row r="670" spans="1:10" x14ac:dyDescent="0.2">
      <c r="A670" s="123" t="str">
        <f t="shared" si="23"/>
        <v/>
      </c>
      <c r="B670" t="str">
        <f>IF(D670&gt;0,VLOOKUP(D670,'1. Kontoplan'!$A$4:$B$43,2,0),"")</f>
        <v/>
      </c>
      <c r="I670" s="36"/>
      <c r="J670" s="12" t="str">
        <f t="shared" si="24"/>
        <v/>
      </c>
    </row>
    <row r="671" spans="1:10" x14ac:dyDescent="0.2">
      <c r="A671" s="123" t="str">
        <f t="shared" si="23"/>
        <v/>
      </c>
      <c r="B671" t="str">
        <f>IF(D671&gt;0,VLOOKUP(D671,'1. Kontoplan'!$A$4:$B$43,2,0),"")</f>
        <v/>
      </c>
      <c r="I671" s="36"/>
      <c r="J671" s="12" t="str">
        <f t="shared" si="24"/>
        <v/>
      </c>
    </row>
    <row r="672" spans="1:10" x14ac:dyDescent="0.2">
      <c r="A672" s="123" t="str">
        <f t="shared" si="23"/>
        <v/>
      </c>
      <c r="B672" t="str">
        <f>IF(D672&gt;0,VLOOKUP(D672,'1. Kontoplan'!$A$4:$B$43,2,0),"")</f>
        <v/>
      </c>
      <c r="I672" s="36"/>
      <c r="J672" s="12" t="str">
        <f t="shared" si="24"/>
        <v/>
      </c>
    </row>
    <row r="673" spans="1:10" x14ac:dyDescent="0.2">
      <c r="A673" s="123" t="str">
        <f t="shared" si="23"/>
        <v/>
      </c>
      <c r="B673" t="str">
        <f>IF(D673&gt;0,VLOOKUP(D673,'1. Kontoplan'!$A$4:$B$43,2,0),"")</f>
        <v/>
      </c>
      <c r="I673" s="36"/>
      <c r="J673" s="12" t="str">
        <f t="shared" si="24"/>
        <v/>
      </c>
    </row>
    <row r="674" spans="1:10" x14ac:dyDescent="0.2">
      <c r="A674" s="123" t="str">
        <f t="shared" si="23"/>
        <v/>
      </c>
      <c r="B674" t="str">
        <f>IF(D674&gt;0,VLOOKUP(D674,'1. Kontoplan'!$A$4:$B$43,2,0),"")</f>
        <v/>
      </c>
      <c r="I674" s="36"/>
      <c r="J674" s="12" t="str">
        <f t="shared" si="24"/>
        <v/>
      </c>
    </row>
    <row r="675" spans="1:10" x14ac:dyDescent="0.2">
      <c r="A675" s="123" t="str">
        <f t="shared" si="23"/>
        <v/>
      </c>
      <c r="B675" t="str">
        <f>IF(D675&gt;0,VLOOKUP(D675,'1. Kontoplan'!$A$4:$B$43,2,0),"")</f>
        <v/>
      </c>
      <c r="I675" s="36"/>
      <c r="J675" s="12" t="str">
        <f t="shared" si="24"/>
        <v/>
      </c>
    </row>
    <row r="676" spans="1:10" x14ac:dyDescent="0.2">
      <c r="A676" s="123" t="str">
        <f t="shared" si="23"/>
        <v/>
      </c>
      <c r="B676" t="str">
        <f>IF(D676&gt;0,VLOOKUP(D676,'1. Kontoplan'!$A$4:$B$43,2,0),"")</f>
        <v/>
      </c>
      <c r="I676" s="36"/>
      <c r="J676" s="12" t="str">
        <f t="shared" si="24"/>
        <v/>
      </c>
    </row>
    <row r="677" spans="1:10" x14ac:dyDescent="0.2">
      <c r="A677" s="123" t="str">
        <f t="shared" si="23"/>
        <v/>
      </c>
      <c r="B677" t="str">
        <f>IF(D677&gt;0,VLOOKUP(D677,'1. Kontoplan'!$A$4:$B$43,2,0),"")</f>
        <v/>
      </c>
      <c r="I677" s="36"/>
      <c r="J677" s="12" t="str">
        <f t="shared" si="24"/>
        <v/>
      </c>
    </row>
    <row r="678" spans="1:10" x14ac:dyDescent="0.2">
      <c r="A678" s="123" t="str">
        <f t="shared" si="23"/>
        <v/>
      </c>
      <c r="B678" t="str">
        <f>IF(D678&gt;0,VLOOKUP(D678,'1. Kontoplan'!$A$4:$B$43,2,0),"")</f>
        <v/>
      </c>
      <c r="I678" s="36"/>
      <c r="J678" s="12" t="str">
        <f t="shared" si="24"/>
        <v/>
      </c>
    </row>
    <row r="679" spans="1:10" x14ac:dyDescent="0.2">
      <c r="A679" s="123" t="str">
        <f t="shared" si="23"/>
        <v/>
      </c>
      <c r="B679" t="str">
        <f>IF(D679&gt;0,VLOOKUP(D679,'1. Kontoplan'!$A$4:$B$43,2,0),"")</f>
        <v/>
      </c>
      <c r="I679" s="36"/>
      <c r="J679" s="12" t="str">
        <f t="shared" si="24"/>
        <v/>
      </c>
    </row>
    <row r="680" spans="1:10" x14ac:dyDescent="0.2">
      <c r="A680" s="123" t="str">
        <f t="shared" si="23"/>
        <v/>
      </c>
      <c r="B680" t="str">
        <f>IF(D680&gt;0,VLOOKUP(D680,'1. Kontoplan'!$A$4:$B$43,2,0),"")</f>
        <v/>
      </c>
      <c r="I680" s="36"/>
      <c r="J680" s="12" t="str">
        <f t="shared" si="24"/>
        <v/>
      </c>
    </row>
    <row r="681" spans="1:10" x14ac:dyDescent="0.2">
      <c r="A681" s="123" t="str">
        <f t="shared" si="23"/>
        <v/>
      </c>
      <c r="B681" t="str">
        <f>IF(D681&gt;0,VLOOKUP(D681,'1. Kontoplan'!$A$4:$B$43,2,0),"")</f>
        <v/>
      </c>
      <c r="I681" s="36"/>
      <c r="J681" s="12" t="str">
        <f t="shared" si="24"/>
        <v/>
      </c>
    </row>
    <row r="682" spans="1:10" x14ac:dyDescent="0.2">
      <c r="A682" s="123" t="str">
        <f t="shared" si="23"/>
        <v/>
      </c>
      <c r="B682" t="str">
        <f>IF(D682&gt;0,VLOOKUP(D682,'1. Kontoplan'!$A$4:$B$43,2,0),"")</f>
        <v/>
      </c>
      <c r="I682" s="36"/>
      <c r="J682" s="12" t="str">
        <f t="shared" si="24"/>
        <v/>
      </c>
    </row>
    <row r="683" spans="1:10" x14ac:dyDescent="0.2">
      <c r="A683" s="123" t="str">
        <f t="shared" si="23"/>
        <v/>
      </c>
      <c r="B683" t="str">
        <f>IF(D683&gt;0,VLOOKUP(D683,'1. Kontoplan'!$A$4:$B$43,2,0),"")</f>
        <v/>
      </c>
      <c r="I683" s="36"/>
      <c r="J683" s="12" t="str">
        <f t="shared" si="24"/>
        <v/>
      </c>
    </row>
    <row r="684" spans="1:10" x14ac:dyDescent="0.2">
      <c r="A684" s="123" t="str">
        <f t="shared" si="23"/>
        <v/>
      </c>
      <c r="B684" t="str">
        <f>IF(D684&gt;0,VLOOKUP(D684,'1. Kontoplan'!$A$4:$B$43,2,0),"")</f>
        <v/>
      </c>
      <c r="I684" s="36"/>
      <c r="J684" s="12" t="str">
        <f t="shared" si="24"/>
        <v/>
      </c>
    </row>
    <row r="685" spans="1:10" x14ac:dyDescent="0.2">
      <c r="A685" s="123" t="str">
        <f t="shared" si="23"/>
        <v/>
      </c>
      <c r="B685" t="str">
        <f>IF(D685&gt;0,VLOOKUP(D685,'1. Kontoplan'!$A$4:$B$43,2,0),"")</f>
        <v/>
      </c>
      <c r="I685" s="36"/>
      <c r="J685" s="12" t="str">
        <f t="shared" si="24"/>
        <v/>
      </c>
    </row>
    <row r="686" spans="1:10" x14ac:dyDescent="0.2">
      <c r="A686" s="123" t="str">
        <f t="shared" si="23"/>
        <v/>
      </c>
      <c r="B686" t="str">
        <f>IF(D686&gt;0,VLOOKUP(D686,'1. Kontoplan'!$A$4:$B$43,2,0),"")</f>
        <v/>
      </c>
      <c r="I686" s="36"/>
      <c r="J686" s="12" t="str">
        <f t="shared" si="24"/>
        <v/>
      </c>
    </row>
    <row r="687" spans="1:10" x14ac:dyDescent="0.2">
      <c r="A687" s="123" t="str">
        <f t="shared" si="23"/>
        <v/>
      </c>
      <c r="B687" t="str">
        <f>IF(D687&gt;0,VLOOKUP(D687,'1. Kontoplan'!$A$4:$B$43,2,0),"")</f>
        <v/>
      </c>
      <c r="I687" s="36"/>
      <c r="J687" s="12" t="str">
        <f t="shared" si="24"/>
        <v/>
      </c>
    </row>
    <row r="688" spans="1:10" x14ac:dyDescent="0.2">
      <c r="A688" s="123" t="str">
        <f t="shared" si="23"/>
        <v/>
      </c>
      <c r="B688" t="str">
        <f>IF(D688&gt;0,VLOOKUP(D688,'1. Kontoplan'!$A$4:$B$43,2,0),"")</f>
        <v/>
      </c>
      <c r="I688" s="36"/>
      <c r="J688" s="12" t="str">
        <f t="shared" si="24"/>
        <v/>
      </c>
    </row>
    <row r="689" spans="1:10" x14ac:dyDescent="0.2">
      <c r="A689" s="123" t="str">
        <f t="shared" si="23"/>
        <v/>
      </c>
      <c r="B689" t="str">
        <f>IF(D689&gt;0,VLOOKUP(D689,'1. Kontoplan'!$A$4:$B$43,2,0),"")</f>
        <v/>
      </c>
      <c r="I689" s="36"/>
      <c r="J689" s="12" t="str">
        <f t="shared" si="24"/>
        <v/>
      </c>
    </row>
    <row r="690" spans="1:10" x14ac:dyDescent="0.2">
      <c r="A690" s="123" t="str">
        <f t="shared" si="23"/>
        <v/>
      </c>
      <c r="B690" t="str">
        <f>IF(D690&gt;0,VLOOKUP(D690,'1. Kontoplan'!$A$4:$B$43,2,0),"")</f>
        <v/>
      </c>
      <c r="I690" s="36"/>
      <c r="J690" s="12" t="str">
        <f t="shared" si="24"/>
        <v/>
      </c>
    </row>
    <row r="691" spans="1:10" x14ac:dyDescent="0.2">
      <c r="A691" s="123" t="str">
        <f t="shared" si="23"/>
        <v/>
      </c>
      <c r="B691" t="str">
        <f>IF(D691&gt;0,VLOOKUP(D691,'1. Kontoplan'!$A$4:$B$43,2,0),"")</f>
        <v/>
      </c>
      <c r="I691" s="36"/>
      <c r="J691" s="12" t="str">
        <f t="shared" si="24"/>
        <v/>
      </c>
    </row>
    <row r="692" spans="1:10" x14ac:dyDescent="0.2">
      <c r="A692" s="123" t="str">
        <f t="shared" si="23"/>
        <v/>
      </c>
      <c r="B692" t="str">
        <f>IF(D692&gt;0,VLOOKUP(D692,'1. Kontoplan'!$A$4:$B$43,2,0),"")</f>
        <v/>
      </c>
      <c r="I692" s="36"/>
      <c r="J692" s="12" t="str">
        <f t="shared" si="24"/>
        <v/>
      </c>
    </row>
    <row r="693" spans="1:10" x14ac:dyDescent="0.2">
      <c r="A693" s="123" t="str">
        <f t="shared" si="23"/>
        <v/>
      </c>
      <c r="B693" t="str">
        <f>IF(D693&gt;0,VLOOKUP(D693,'1. Kontoplan'!$A$4:$B$43,2,0),"")</f>
        <v/>
      </c>
      <c r="I693" s="36"/>
      <c r="J693" s="12" t="str">
        <f t="shared" si="24"/>
        <v/>
      </c>
    </row>
    <row r="694" spans="1:10" x14ac:dyDescent="0.2">
      <c r="A694" s="123" t="str">
        <f t="shared" si="23"/>
        <v/>
      </c>
      <c r="B694" t="str">
        <f>IF(D694&gt;0,VLOOKUP(D694,'1. Kontoplan'!$A$4:$B$43,2,0),"")</f>
        <v/>
      </c>
      <c r="I694" s="36"/>
      <c r="J694" s="12" t="str">
        <f t="shared" si="24"/>
        <v/>
      </c>
    </row>
    <row r="695" spans="1:10" x14ac:dyDescent="0.2">
      <c r="A695" s="123" t="str">
        <f t="shared" si="23"/>
        <v/>
      </c>
      <c r="B695" t="str">
        <f>IF(D695&gt;0,VLOOKUP(D695,'1. Kontoplan'!$A$4:$B$43,2,0),"")</f>
        <v/>
      </c>
      <c r="I695" s="36"/>
      <c r="J695" s="12" t="str">
        <f t="shared" si="24"/>
        <v/>
      </c>
    </row>
    <row r="696" spans="1:10" x14ac:dyDescent="0.2">
      <c r="A696" s="123" t="str">
        <f t="shared" si="23"/>
        <v/>
      </c>
      <c r="B696" t="str">
        <f>IF(D696&gt;0,VLOOKUP(D696,'1. Kontoplan'!$A$4:$B$43,2,0),"")</f>
        <v/>
      </c>
      <c r="I696" s="36"/>
      <c r="J696" s="12" t="str">
        <f t="shared" si="24"/>
        <v/>
      </c>
    </row>
    <row r="697" spans="1:10" x14ac:dyDescent="0.2">
      <c r="A697" s="123" t="str">
        <f t="shared" si="23"/>
        <v/>
      </c>
      <c r="B697" t="str">
        <f>IF(D697&gt;0,VLOOKUP(D697,'1. Kontoplan'!$A$4:$B$43,2,0),"")</f>
        <v/>
      </c>
      <c r="I697" s="36"/>
      <c r="J697" s="12" t="str">
        <f t="shared" si="24"/>
        <v/>
      </c>
    </row>
    <row r="698" spans="1:10" x14ac:dyDescent="0.2">
      <c r="A698" s="123" t="str">
        <f t="shared" si="23"/>
        <v/>
      </c>
      <c r="B698" t="str">
        <f>IF(D698&gt;0,VLOOKUP(D698,'1. Kontoplan'!$A$4:$B$43,2,0),"")</f>
        <v/>
      </c>
      <c r="I698" s="36"/>
      <c r="J698" s="12" t="str">
        <f t="shared" si="24"/>
        <v/>
      </c>
    </row>
    <row r="699" spans="1:10" x14ac:dyDescent="0.2">
      <c r="A699" s="123" t="str">
        <f t="shared" si="23"/>
        <v/>
      </c>
      <c r="B699" t="str">
        <f>IF(D699&gt;0,VLOOKUP(D699,'1. Kontoplan'!$A$4:$B$43,2,0),"")</f>
        <v/>
      </c>
      <c r="I699" s="36"/>
      <c r="J699" s="12" t="str">
        <f t="shared" si="24"/>
        <v/>
      </c>
    </row>
    <row r="700" spans="1:10" x14ac:dyDescent="0.2">
      <c r="A700" s="123" t="str">
        <f t="shared" si="23"/>
        <v/>
      </c>
      <c r="B700" t="str">
        <f>IF(D700&gt;0,VLOOKUP(D700,'1. Kontoplan'!$A$4:$B$43,2,0),"")</f>
        <v/>
      </c>
      <c r="I700" s="36"/>
      <c r="J700" s="12" t="str">
        <f t="shared" si="24"/>
        <v/>
      </c>
    </row>
    <row r="701" spans="1:10" x14ac:dyDescent="0.2">
      <c r="A701" s="123" t="str">
        <f t="shared" si="23"/>
        <v/>
      </c>
      <c r="B701" t="str">
        <f>IF(D701&gt;0,VLOOKUP(D701,'1. Kontoplan'!$A$4:$B$43,2,0),"")</f>
        <v/>
      </c>
      <c r="I701" s="36"/>
      <c r="J701" s="12" t="str">
        <f t="shared" si="24"/>
        <v/>
      </c>
    </row>
    <row r="702" spans="1:10" x14ac:dyDescent="0.2">
      <c r="A702" s="123" t="str">
        <f t="shared" si="23"/>
        <v/>
      </c>
      <c r="B702" t="str">
        <f>IF(D702&gt;0,VLOOKUP(D702,'1. Kontoplan'!$A$4:$B$43,2,0),"")</f>
        <v/>
      </c>
      <c r="I702" s="36"/>
      <c r="J702" s="12" t="str">
        <f t="shared" si="24"/>
        <v/>
      </c>
    </row>
    <row r="703" spans="1:10" x14ac:dyDescent="0.2">
      <c r="A703" s="123" t="str">
        <f t="shared" si="23"/>
        <v/>
      </c>
      <c r="B703" t="str">
        <f>IF(D703&gt;0,VLOOKUP(D703,'1. Kontoplan'!$A$4:$B$43,2,0),"")</f>
        <v/>
      </c>
      <c r="I703" s="36"/>
      <c r="J703" s="12" t="str">
        <f t="shared" si="24"/>
        <v/>
      </c>
    </row>
    <row r="704" spans="1:10" x14ac:dyDescent="0.2">
      <c r="A704" s="123" t="str">
        <f t="shared" si="23"/>
        <v/>
      </c>
      <c r="B704" t="str">
        <f>IF(D704&gt;0,VLOOKUP(D704,'1. Kontoplan'!$A$4:$B$43,2,0),"")</f>
        <v/>
      </c>
      <c r="I704" s="36"/>
      <c r="J704" s="12" t="str">
        <f t="shared" si="24"/>
        <v/>
      </c>
    </row>
    <row r="705" spans="1:10" x14ac:dyDescent="0.2">
      <c r="A705" s="123" t="str">
        <f t="shared" si="23"/>
        <v/>
      </c>
      <c r="B705" t="str">
        <f>IF(D705&gt;0,VLOOKUP(D705,'1. Kontoplan'!$A$4:$B$43,2,0),"")</f>
        <v/>
      </c>
      <c r="I705" s="36"/>
      <c r="J705" s="12" t="str">
        <f t="shared" si="24"/>
        <v/>
      </c>
    </row>
    <row r="706" spans="1:10" x14ac:dyDescent="0.2">
      <c r="A706" s="123" t="str">
        <f t="shared" si="23"/>
        <v/>
      </c>
      <c r="B706" t="str">
        <f>IF(D706&gt;0,VLOOKUP(D706,'1. Kontoplan'!$A$4:$B$43,2,0),"")</f>
        <v/>
      </c>
      <c r="I706" s="36"/>
      <c r="J706" s="12" t="str">
        <f t="shared" si="24"/>
        <v/>
      </c>
    </row>
    <row r="707" spans="1:10" x14ac:dyDescent="0.2">
      <c r="A707" s="123" t="str">
        <f t="shared" si="23"/>
        <v/>
      </c>
      <c r="B707" t="str">
        <f>IF(D707&gt;0,VLOOKUP(D707,'1. Kontoplan'!$A$4:$B$43,2,0),"")</f>
        <v/>
      </c>
      <c r="I707" s="36"/>
      <c r="J707" s="12" t="str">
        <f t="shared" si="24"/>
        <v/>
      </c>
    </row>
    <row r="708" spans="1:10" x14ac:dyDescent="0.2">
      <c r="A708" s="123" t="str">
        <f t="shared" si="23"/>
        <v/>
      </c>
      <c r="B708" t="str">
        <f>IF(D708&gt;0,VLOOKUP(D708,'1. Kontoplan'!$A$4:$B$43,2,0),"")</f>
        <v/>
      </c>
      <c r="I708" s="36"/>
      <c r="J708" s="12" t="str">
        <f t="shared" si="24"/>
        <v/>
      </c>
    </row>
    <row r="709" spans="1:10" x14ac:dyDescent="0.2">
      <c r="A709" s="123" t="str">
        <f t="shared" si="23"/>
        <v/>
      </c>
      <c r="B709" t="str">
        <f>IF(D709&gt;0,VLOOKUP(D709,'1. Kontoplan'!$A$4:$B$43,2,0),"")</f>
        <v/>
      </c>
      <c r="I709" s="36"/>
      <c r="J709" s="12" t="str">
        <f t="shared" si="24"/>
        <v/>
      </c>
    </row>
    <row r="710" spans="1:10" x14ac:dyDescent="0.2">
      <c r="A710" s="123" t="str">
        <f t="shared" si="23"/>
        <v/>
      </c>
      <c r="B710" t="str">
        <f>IF(D710&gt;0,VLOOKUP(D710,'1. Kontoplan'!$A$4:$B$43,2,0),"")</f>
        <v/>
      </c>
      <c r="I710" s="36"/>
      <c r="J710" s="12" t="str">
        <f t="shared" si="24"/>
        <v/>
      </c>
    </row>
    <row r="711" spans="1:10" x14ac:dyDescent="0.2">
      <c r="A711" s="123" t="str">
        <f t="shared" si="23"/>
        <v/>
      </c>
      <c r="B711" t="str">
        <f>IF(D711&gt;0,VLOOKUP(D711,'1. Kontoplan'!$A$4:$B$43,2,0),"")</f>
        <v/>
      </c>
      <c r="I711" s="36"/>
      <c r="J711" s="12" t="str">
        <f t="shared" si="24"/>
        <v/>
      </c>
    </row>
    <row r="712" spans="1:10" x14ac:dyDescent="0.2">
      <c r="A712" s="123" t="str">
        <f t="shared" si="23"/>
        <v/>
      </c>
      <c r="B712" t="str">
        <f>IF(D712&gt;0,VLOOKUP(D712,'1. Kontoplan'!$A$4:$B$43,2,0),"")</f>
        <v/>
      </c>
      <c r="I712" s="36"/>
      <c r="J712" s="12" t="str">
        <f t="shared" si="24"/>
        <v/>
      </c>
    </row>
    <row r="713" spans="1:10" x14ac:dyDescent="0.2">
      <c r="A713" s="123" t="str">
        <f t="shared" si="23"/>
        <v/>
      </c>
      <c r="B713" t="str">
        <f>IF(D713&gt;0,VLOOKUP(D713,'1. Kontoplan'!$A$4:$B$43,2,0),"")</f>
        <v/>
      </c>
      <c r="I713" s="36"/>
      <c r="J713" s="12" t="str">
        <f t="shared" si="24"/>
        <v/>
      </c>
    </row>
    <row r="714" spans="1:10" x14ac:dyDescent="0.2">
      <c r="A714" s="123" t="str">
        <f t="shared" si="23"/>
        <v/>
      </c>
      <c r="B714" t="str">
        <f>IF(D714&gt;0,VLOOKUP(D714,'1. Kontoplan'!$A$4:$B$43,2,0),"")</f>
        <v/>
      </c>
      <c r="I714" s="36"/>
      <c r="J714" s="12" t="str">
        <f t="shared" si="24"/>
        <v/>
      </c>
    </row>
    <row r="715" spans="1:10" x14ac:dyDescent="0.2">
      <c r="A715" s="123" t="str">
        <f t="shared" si="23"/>
        <v/>
      </c>
      <c r="B715" t="str">
        <f>IF(D715&gt;0,VLOOKUP(D715,'1. Kontoplan'!$A$4:$B$43,2,0),"")</f>
        <v/>
      </c>
      <c r="I715" s="36"/>
      <c r="J715" s="12" t="str">
        <f t="shared" si="24"/>
        <v/>
      </c>
    </row>
    <row r="716" spans="1:10" x14ac:dyDescent="0.2">
      <c r="A716" s="123" t="str">
        <f t="shared" ref="A716:A779" si="25">IF(D716&gt;1,A715+1,"")</f>
        <v/>
      </c>
      <c r="B716" t="str">
        <f>IF(D716&gt;0,VLOOKUP(D716,'1. Kontoplan'!$A$4:$B$43,2,0),"")</f>
        <v/>
      </c>
      <c r="I716" s="36"/>
      <c r="J716" s="12" t="str">
        <f t="shared" ref="J716:J779" si="26">IF(D716&gt;0,J715+IF(D716&gt;2000,G716-H716,0),"")</f>
        <v/>
      </c>
    </row>
    <row r="717" spans="1:10" x14ac:dyDescent="0.2">
      <c r="A717" s="123" t="str">
        <f t="shared" si="25"/>
        <v/>
      </c>
      <c r="B717" t="str">
        <f>IF(D717&gt;0,VLOOKUP(D717,'1. Kontoplan'!$A$4:$B$43,2,0),"")</f>
        <v/>
      </c>
      <c r="I717" s="36"/>
      <c r="J717" s="12" t="str">
        <f t="shared" si="26"/>
        <v/>
      </c>
    </row>
    <row r="718" spans="1:10" x14ac:dyDescent="0.2">
      <c r="A718" s="123" t="str">
        <f t="shared" si="25"/>
        <v/>
      </c>
      <c r="B718" t="str">
        <f>IF(D718&gt;0,VLOOKUP(D718,'1. Kontoplan'!$A$4:$B$43,2,0),"")</f>
        <v/>
      </c>
      <c r="I718" s="36"/>
      <c r="J718" s="12" t="str">
        <f t="shared" si="26"/>
        <v/>
      </c>
    </row>
    <row r="719" spans="1:10" x14ac:dyDescent="0.2">
      <c r="A719" s="123" t="str">
        <f t="shared" si="25"/>
        <v/>
      </c>
      <c r="B719" t="str">
        <f>IF(D719&gt;0,VLOOKUP(D719,'1. Kontoplan'!$A$4:$B$43,2,0),"")</f>
        <v/>
      </c>
      <c r="I719" s="36"/>
      <c r="J719" s="12" t="str">
        <f t="shared" si="26"/>
        <v/>
      </c>
    </row>
    <row r="720" spans="1:10" x14ac:dyDescent="0.2">
      <c r="A720" s="123" t="str">
        <f t="shared" si="25"/>
        <v/>
      </c>
      <c r="B720" t="str">
        <f>IF(D720&gt;0,VLOOKUP(D720,'1. Kontoplan'!$A$4:$B$43,2,0),"")</f>
        <v/>
      </c>
      <c r="I720" s="36"/>
      <c r="J720" s="12" t="str">
        <f t="shared" si="26"/>
        <v/>
      </c>
    </row>
    <row r="721" spans="1:10" x14ac:dyDescent="0.2">
      <c r="A721" s="123" t="str">
        <f t="shared" si="25"/>
        <v/>
      </c>
      <c r="B721" t="str">
        <f>IF(D721&gt;0,VLOOKUP(D721,'1. Kontoplan'!$A$4:$B$43,2,0),"")</f>
        <v/>
      </c>
      <c r="I721" s="36"/>
      <c r="J721" s="12" t="str">
        <f t="shared" si="26"/>
        <v/>
      </c>
    </row>
    <row r="722" spans="1:10" x14ac:dyDescent="0.2">
      <c r="A722" s="123" t="str">
        <f t="shared" si="25"/>
        <v/>
      </c>
      <c r="B722" t="str">
        <f>IF(D722&gt;0,VLOOKUP(D722,'1. Kontoplan'!$A$4:$B$43,2,0),"")</f>
        <v/>
      </c>
      <c r="I722" s="36"/>
      <c r="J722" s="12" t="str">
        <f t="shared" si="26"/>
        <v/>
      </c>
    </row>
    <row r="723" spans="1:10" x14ac:dyDescent="0.2">
      <c r="A723" s="123" t="str">
        <f t="shared" si="25"/>
        <v/>
      </c>
      <c r="B723" t="str">
        <f>IF(D723&gt;0,VLOOKUP(D723,'1. Kontoplan'!$A$4:$B$43,2,0),"")</f>
        <v/>
      </c>
      <c r="I723" s="36"/>
      <c r="J723" s="12" t="str">
        <f t="shared" si="26"/>
        <v/>
      </c>
    </row>
    <row r="724" spans="1:10" x14ac:dyDescent="0.2">
      <c r="A724" s="123" t="str">
        <f t="shared" si="25"/>
        <v/>
      </c>
      <c r="B724" t="str">
        <f>IF(D724&gt;0,VLOOKUP(D724,'1. Kontoplan'!$A$4:$B$43,2,0),"")</f>
        <v/>
      </c>
      <c r="I724" s="36"/>
      <c r="J724" s="12" t="str">
        <f t="shared" si="26"/>
        <v/>
      </c>
    </row>
    <row r="725" spans="1:10" x14ac:dyDescent="0.2">
      <c r="A725" s="123" t="str">
        <f t="shared" si="25"/>
        <v/>
      </c>
      <c r="B725" t="str">
        <f>IF(D725&gt;0,VLOOKUP(D725,'1. Kontoplan'!$A$4:$B$43,2,0),"")</f>
        <v/>
      </c>
      <c r="I725" s="36"/>
      <c r="J725" s="12" t="str">
        <f t="shared" si="26"/>
        <v/>
      </c>
    </row>
    <row r="726" spans="1:10" x14ac:dyDescent="0.2">
      <c r="A726" s="123" t="str">
        <f t="shared" si="25"/>
        <v/>
      </c>
      <c r="B726" t="str">
        <f>IF(D726&gt;0,VLOOKUP(D726,'1. Kontoplan'!$A$4:$B$43,2,0),"")</f>
        <v/>
      </c>
      <c r="I726" s="36"/>
      <c r="J726" s="12" t="str">
        <f t="shared" si="26"/>
        <v/>
      </c>
    </row>
    <row r="727" spans="1:10" x14ac:dyDescent="0.2">
      <c r="A727" s="123" t="str">
        <f t="shared" si="25"/>
        <v/>
      </c>
      <c r="B727" t="str">
        <f>IF(D727&gt;0,VLOOKUP(D727,'1. Kontoplan'!$A$4:$B$43,2,0),"")</f>
        <v/>
      </c>
      <c r="I727" s="36"/>
      <c r="J727" s="12" t="str">
        <f t="shared" si="26"/>
        <v/>
      </c>
    </row>
    <row r="728" spans="1:10" x14ac:dyDescent="0.2">
      <c r="A728" s="123" t="str">
        <f t="shared" si="25"/>
        <v/>
      </c>
      <c r="B728" t="str">
        <f>IF(D728&gt;0,VLOOKUP(D728,'1. Kontoplan'!$A$4:$B$43,2,0),"")</f>
        <v/>
      </c>
      <c r="I728" s="36"/>
      <c r="J728" s="12" t="str">
        <f t="shared" si="26"/>
        <v/>
      </c>
    </row>
    <row r="729" spans="1:10" x14ac:dyDescent="0.2">
      <c r="A729" s="123" t="str">
        <f t="shared" si="25"/>
        <v/>
      </c>
      <c r="B729" t="str">
        <f>IF(D729&gt;0,VLOOKUP(D729,'1. Kontoplan'!$A$4:$B$43,2,0),"")</f>
        <v/>
      </c>
      <c r="I729" s="36"/>
      <c r="J729" s="12" t="str">
        <f t="shared" si="26"/>
        <v/>
      </c>
    </row>
    <row r="730" spans="1:10" x14ac:dyDescent="0.2">
      <c r="A730" s="123" t="str">
        <f t="shared" si="25"/>
        <v/>
      </c>
      <c r="B730" t="str">
        <f>IF(D730&gt;0,VLOOKUP(D730,'1. Kontoplan'!$A$4:$B$43,2,0),"")</f>
        <v/>
      </c>
      <c r="I730" s="36"/>
      <c r="J730" s="12" t="str">
        <f t="shared" si="26"/>
        <v/>
      </c>
    </row>
    <row r="731" spans="1:10" x14ac:dyDescent="0.2">
      <c r="A731" s="123" t="str">
        <f t="shared" si="25"/>
        <v/>
      </c>
      <c r="B731" t="str">
        <f>IF(D731&gt;0,VLOOKUP(D731,'1. Kontoplan'!$A$4:$B$43,2,0),"")</f>
        <v/>
      </c>
      <c r="I731" s="36"/>
      <c r="J731" s="12" t="str">
        <f t="shared" si="26"/>
        <v/>
      </c>
    </row>
    <row r="732" spans="1:10" x14ac:dyDescent="0.2">
      <c r="A732" s="123" t="str">
        <f t="shared" si="25"/>
        <v/>
      </c>
      <c r="B732" t="str">
        <f>IF(D732&gt;0,VLOOKUP(D732,'1. Kontoplan'!$A$4:$B$43,2,0),"")</f>
        <v/>
      </c>
      <c r="I732" s="36"/>
      <c r="J732" s="12" t="str">
        <f t="shared" si="26"/>
        <v/>
      </c>
    </row>
    <row r="733" spans="1:10" x14ac:dyDescent="0.2">
      <c r="A733" s="123" t="str">
        <f t="shared" si="25"/>
        <v/>
      </c>
      <c r="B733" t="str">
        <f>IF(D733&gt;0,VLOOKUP(D733,'1. Kontoplan'!$A$4:$B$43,2,0),"")</f>
        <v/>
      </c>
      <c r="I733" s="36"/>
      <c r="J733" s="12" t="str">
        <f t="shared" si="26"/>
        <v/>
      </c>
    </row>
    <row r="734" spans="1:10" x14ac:dyDescent="0.2">
      <c r="A734" s="123" t="str">
        <f t="shared" si="25"/>
        <v/>
      </c>
      <c r="B734" t="str">
        <f>IF(D734&gt;0,VLOOKUP(D734,'1. Kontoplan'!$A$4:$B$43,2,0),"")</f>
        <v/>
      </c>
      <c r="I734" s="36"/>
      <c r="J734" s="12" t="str">
        <f t="shared" si="26"/>
        <v/>
      </c>
    </row>
    <row r="735" spans="1:10" x14ac:dyDescent="0.2">
      <c r="A735" s="123" t="str">
        <f t="shared" si="25"/>
        <v/>
      </c>
      <c r="B735" t="str">
        <f>IF(D735&gt;0,VLOOKUP(D735,'1. Kontoplan'!$A$4:$B$43,2,0),"")</f>
        <v/>
      </c>
      <c r="I735" s="36"/>
      <c r="J735" s="12" t="str">
        <f t="shared" si="26"/>
        <v/>
      </c>
    </row>
    <row r="736" spans="1:10" x14ac:dyDescent="0.2">
      <c r="A736" s="123" t="str">
        <f t="shared" si="25"/>
        <v/>
      </c>
      <c r="B736" t="str">
        <f>IF(D736&gt;0,VLOOKUP(D736,'1. Kontoplan'!$A$4:$B$43,2,0),"")</f>
        <v/>
      </c>
      <c r="I736" s="36"/>
      <c r="J736" s="12" t="str">
        <f t="shared" si="26"/>
        <v/>
      </c>
    </row>
    <row r="737" spans="1:10" x14ac:dyDescent="0.2">
      <c r="A737" s="123" t="str">
        <f t="shared" si="25"/>
        <v/>
      </c>
      <c r="B737" t="str">
        <f>IF(D737&gt;0,VLOOKUP(D737,'1. Kontoplan'!$A$4:$B$43,2,0),"")</f>
        <v/>
      </c>
      <c r="I737" s="36"/>
      <c r="J737" s="12" t="str">
        <f t="shared" si="26"/>
        <v/>
      </c>
    </row>
    <row r="738" spans="1:10" x14ac:dyDescent="0.2">
      <c r="A738" s="123" t="str">
        <f t="shared" si="25"/>
        <v/>
      </c>
      <c r="B738" t="str">
        <f>IF(D738&gt;0,VLOOKUP(D738,'1. Kontoplan'!$A$4:$B$43,2,0),"")</f>
        <v/>
      </c>
      <c r="I738" s="36"/>
      <c r="J738" s="12" t="str">
        <f t="shared" si="26"/>
        <v/>
      </c>
    </row>
    <row r="739" spans="1:10" x14ac:dyDescent="0.2">
      <c r="A739" s="123" t="str">
        <f t="shared" si="25"/>
        <v/>
      </c>
      <c r="B739" t="str">
        <f>IF(D739&gt;0,VLOOKUP(D739,'1. Kontoplan'!$A$4:$B$43,2,0),"")</f>
        <v/>
      </c>
      <c r="I739" s="36"/>
      <c r="J739" s="12" t="str">
        <f t="shared" si="26"/>
        <v/>
      </c>
    </row>
    <row r="740" spans="1:10" x14ac:dyDescent="0.2">
      <c r="A740" s="123" t="str">
        <f t="shared" si="25"/>
        <v/>
      </c>
      <c r="B740" t="str">
        <f>IF(D740&gt;0,VLOOKUP(D740,'1. Kontoplan'!$A$4:$B$43,2,0),"")</f>
        <v/>
      </c>
      <c r="I740" s="36"/>
      <c r="J740" s="12" t="str">
        <f t="shared" si="26"/>
        <v/>
      </c>
    </row>
    <row r="741" spans="1:10" x14ac:dyDescent="0.2">
      <c r="A741" s="123" t="str">
        <f t="shared" si="25"/>
        <v/>
      </c>
      <c r="B741" t="str">
        <f>IF(D741&gt;0,VLOOKUP(D741,'1. Kontoplan'!$A$4:$B$43,2,0),"")</f>
        <v/>
      </c>
      <c r="I741" s="36"/>
      <c r="J741" s="12" t="str">
        <f t="shared" si="26"/>
        <v/>
      </c>
    </row>
    <row r="742" spans="1:10" x14ac:dyDescent="0.2">
      <c r="A742" s="123" t="str">
        <f t="shared" si="25"/>
        <v/>
      </c>
      <c r="B742" t="str">
        <f>IF(D742&gt;0,VLOOKUP(D742,'1. Kontoplan'!$A$4:$B$43,2,0),"")</f>
        <v/>
      </c>
      <c r="I742" s="36"/>
      <c r="J742" s="12" t="str">
        <f t="shared" si="26"/>
        <v/>
      </c>
    </row>
    <row r="743" spans="1:10" x14ac:dyDescent="0.2">
      <c r="A743" s="123" t="str">
        <f t="shared" si="25"/>
        <v/>
      </c>
      <c r="B743" t="str">
        <f>IF(D743&gt;0,VLOOKUP(D743,'1. Kontoplan'!$A$4:$B$43,2,0),"")</f>
        <v/>
      </c>
      <c r="I743" s="36"/>
      <c r="J743" s="12" t="str">
        <f t="shared" si="26"/>
        <v/>
      </c>
    </row>
    <row r="744" spans="1:10" x14ac:dyDescent="0.2">
      <c r="A744" s="123" t="str">
        <f t="shared" si="25"/>
        <v/>
      </c>
      <c r="B744" t="str">
        <f>IF(D744&gt;0,VLOOKUP(D744,'1. Kontoplan'!$A$4:$B$43,2,0),"")</f>
        <v/>
      </c>
      <c r="I744" s="36"/>
      <c r="J744" s="12" t="str">
        <f t="shared" si="26"/>
        <v/>
      </c>
    </row>
    <row r="745" spans="1:10" x14ac:dyDescent="0.2">
      <c r="A745" s="123" t="str">
        <f t="shared" si="25"/>
        <v/>
      </c>
      <c r="B745" t="str">
        <f>IF(D745&gt;0,VLOOKUP(D745,'1. Kontoplan'!$A$4:$B$43,2,0),"")</f>
        <v/>
      </c>
      <c r="I745" s="36"/>
      <c r="J745" s="12" t="str">
        <f t="shared" si="26"/>
        <v/>
      </c>
    </row>
    <row r="746" spans="1:10" x14ac:dyDescent="0.2">
      <c r="A746" s="123" t="str">
        <f t="shared" si="25"/>
        <v/>
      </c>
      <c r="B746" t="str">
        <f>IF(D746&gt;0,VLOOKUP(D746,'1. Kontoplan'!$A$4:$B$43,2,0),"")</f>
        <v/>
      </c>
      <c r="I746" s="36"/>
      <c r="J746" s="12" t="str">
        <f t="shared" si="26"/>
        <v/>
      </c>
    </row>
    <row r="747" spans="1:10" x14ac:dyDescent="0.2">
      <c r="A747" s="123" t="str">
        <f t="shared" si="25"/>
        <v/>
      </c>
      <c r="B747" t="str">
        <f>IF(D747&gt;0,VLOOKUP(D747,'1. Kontoplan'!$A$4:$B$43,2,0),"")</f>
        <v/>
      </c>
      <c r="I747" s="36"/>
      <c r="J747" s="12" t="str">
        <f t="shared" si="26"/>
        <v/>
      </c>
    </row>
    <row r="748" spans="1:10" x14ac:dyDescent="0.2">
      <c r="A748" s="123" t="str">
        <f t="shared" si="25"/>
        <v/>
      </c>
      <c r="B748" t="str">
        <f>IF(D748&gt;0,VLOOKUP(D748,'1. Kontoplan'!$A$4:$B$43,2,0),"")</f>
        <v/>
      </c>
      <c r="I748" s="36"/>
      <c r="J748" s="12" t="str">
        <f t="shared" si="26"/>
        <v/>
      </c>
    </row>
    <row r="749" spans="1:10" x14ac:dyDescent="0.2">
      <c r="A749" s="123" t="str">
        <f t="shared" si="25"/>
        <v/>
      </c>
      <c r="B749" t="str">
        <f>IF(D749&gt;0,VLOOKUP(D749,'1. Kontoplan'!$A$4:$B$43,2,0),"")</f>
        <v/>
      </c>
      <c r="I749" s="36"/>
      <c r="J749" s="12" t="str">
        <f t="shared" si="26"/>
        <v/>
      </c>
    </row>
    <row r="750" spans="1:10" x14ac:dyDescent="0.2">
      <c r="A750" s="123" t="str">
        <f t="shared" si="25"/>
        <v/>
      </c>
      <c r="B750" t="str">
        <f>IF(D750&gt;0,VLOOKUP(D750,'1. Kontoplan'!$A$4:$B$43,2,0),"")</f>
        <v/>
      </c>
      <c r="I750" s="36"/>
      <c r="J750" s="12" t="str">
        <f t="shared" si="26"/>
        <v/>
      </c>
    </row>
    <row r="751" spans="1:10" x14ac:dyDescent="0.2">
      <c r="A751" s="123" t="str">
        <f t="shared" si="25"/>
        <v/>
      </c>
      <c r="B751" t="str">
        <f>IF(D751&gt;0,VLOOKUP(D751,'1. Kontoplan'!$A$4:$B$43,2,0),"")</f>
        <v/>
      </c>
      <c r="I751" s="36"/>
      <c r="J751" s="12" t="str">
        <f t="shared" si="26"/>
        <v/>
      </c>
    </row>
    <row r="752" spans="1:10" x14ac:dyDescent="0.2">
      <c r="A752" s="123" t="str">
        <f t="shared" si="25"/>
        <v/>
      </c>
      <c r="B752" t="str">
        <f>IF(D752&gt;0,VLOOKUP(D752,'1. Kontoplan'!$A$4:$B$43,2,0),"")</f>
        <v/>
      </c>
      <c r="I752" s="36"/>
      <c r="J752" s="12" t="str">
        <f t="shared" si="26"/>
        <v/>
      </c>
    </row>
    <row r="753" spans="1:10" x14ac:dyDescent="0.2">
      <c r="A753" s="123" t="str">
        <f t="shared" si="25"/>
        <v/>
      </c>
      <c r="B753" t="str">
        <f>IF(D753&gt;0,VLOOKUP(D753,'1. Kontoplan'!$A$4:$B$43,2,0),"")</f>
        <v/>
      </c>
      <c r="I753" s="36"/>
      <c r="J753" s="12" t="str">
        <f t="shared" si="26"/>
        <v/>
      </c>
    </row>
    <row r="754" spans="1:10" x14ac:dyDescent="0.2">
      <c r="A754" s="123" t="str">
        <f t="shared" si="25"/>
        <v/>
      </c>
      <c r="B754" t="str">
        <f>IF(D754&gt;0,VLOOKUP(D754,'1. Kontoplan'!$A$4:$B$43,2,0),"")</f>
        <v/>
      </c>
      <c r="I754" s="36"/>
      <c r="J754" s="12" t="str">
        <f t="shared" si="26"/>
        <v/>
      </c>
    </row>
    <row r="755" spans="1:10" x14ac:dyDescent="0.2">
      <c r="A755" s="123" t="str">
        <f t="shared" si="25"/>
        <v/>
      </c>
      <c r="B755" t="str">
        <f>IF(D755&gt;0,VLOOKUP(D755,'1. Kontoplan'!$A$4:$B$43,2,0),"")</f>
        <v/>
      </c>
      <c r="I755" s="36"/>
      <c r="J755" s="12" t="str">
        <f t="shared" si="26"/>
        <v/>
      </c>
    </row>
    <row r="756" spans="1:10" x14ac:dyDescent="0.2">
      <c r="A756" s="123" t="str">
        <f t="shared" si="25"/>
        <v/>
      </c>
      <c r="B756" t="str">
        <f>IF(D756&gt;0,VLOOKUP(D756,'1. Kontoplan'!$A$4:$B$43,2,0),"")</f>
        <v/>
      </c>
      <c r="I756" s="36"/>
      <c r="J756" s="12" t="str">
        <f t="shared" si="26"/>
        <v/>
      </c>
    </row>
    <row r="757" spans="1:10" x14ac:dyDescent="0.2">
      <c r="A757" s="123" t="str">
        <f t="shared" si="25"/>
        <v/>
      </c>
      <c r="B757" t="str">
        <f>IF(D757&gt;0,VLOOKUP(D757,'1. Kontoplan'!$A$4:$B$43,2,0),"")</f>
        <v/>
      </c>
      <c r="I757" s="36"/>
      <c r="J757" s="12" t="str">
        <f t="shared" si="26"/>
        <v/>
      </c>
    </row>
    <row r="758" spans="1:10" x14ac:dyDescent="0.2">
      <c r="A758" s="123" t="str">
        <f t="shared" si="25"/>
        <v/>
      </c>
      <c r="B758" t="str">
        <f>IF(D758&gt;0,VLOOKUP(D758,'1. Kontoplan'!$A$4:$B$43,2,0),"")</f>
        <v/>
      </c>
      <c r="I758" s="36"/>
      <c r="J758" s="12" t="str">
        <f t="shared" si="26"/>
        <v/>
      </c>
    </row>
    <row r="759" spans="1:10" x14ac:dyDescent="0.2">
      <c r="A759" s="123" t="str">
        <f t="shared" si="25"/>
        <v/>
      </c>
      <c r="B759" t="str">
        <f>IF(D759&gt;0,VLOOKUP(D759,'1. Kontoplan'!$A$4:$B$43,2,0),"")</f>
        <v/>
      </c>
      <c r="I759" s="36"/>
      <c r="J759" s="12" t="str">
        <f t="shared" si="26"/>
        <v/>
      </c>
    </row>
    <row r="760" spans="1:10" x14ac:dyDescent="0.2">
      <c r="A760" s="123" t="str">
        <f t="shared" si="25"/>
        <v/>
      </c>
      <c r="B760" t="str">
        <f>IF(D760&gt;0,VLOOKUP(D760,'1. Kontoplan'!$A$4:$B$43,2,0),"")</f>
        <v/>
      </c>
      <c r="I760" s="36"/>
      <c r="J760" s="12" t="str">
        <f t="shared" si="26"/>
        <v/>
      </c>
    </row>
    <row r="761" spans="1:10" x14ac:dyDescent="0.2">
      <c r="A761" s="123" t="str">
        <f t="shared" si="25"/>
        <v/>
      </c>
      <c r="B761" t="str">
        <f>IF(D761&gt;0,VLOOKUP(D761,'1. Kontoplan'!$A$4:$B$43,2,0),"")</f>
        <v/>
      </c>
      <c r="I761" s="36"/>
      <c r="J761" s="12" t="str">
        <f t="shared" si="26"/>
        <v/>
      </c>
    </row>
    <row r="762" spans="1:10" x14ac:dyDescent="0.2">
      <c r="A762" s="123" t="str">
        <f t="shared" si="25"/>
        <v/>
      </c>
      <c r="B762" t="str">
        <f>IF(D762&gt;0,VLOOKUP(D762,'1. Kontoplan'!$A$4:$B$43,2,0),"")</f>
        <v/>
      </c>
      <c r="I762" s="36"/>
      <c r="J762" s="12" t="str">
        <f t="shared" si="26"/>
        <v/>
      </c>
    </row>
    <row r="763" spans="1:10" x14ac:dyDescent="0.2">
      <c r="A763" s="123" t="str">
        <f t="shared" si="25"/>
        <v/>
      </c>
      <c r="B763" t="str">
        <f>IF(D763&gt;0,VLOOKUP(D763,'1. Kontoplan'!$A$4:$B$43,2,0),"")</f>
        <v/>
      </c>
      <c r="I763" s="36"/>
      <c r="J763" s="12" t="str">
        <f t="shared" si="26"/>
        <v/>
      </c>
    </row>
    <row r="764" spans="1:10" x14ac:dyDescent="0.2">
      <c r="A764" s="123" t="str">
        <f t="shared" si="25"/>
        <v/>
      </c>
      <c r="B764" t="str">
        <f>IF(D764&gt;0,VLOOKUP(D764,'1. Kontoplan'!$A$4:$B$43,2,0),"")</f>
        <v/>
      </c>
      <c r="I764" s="36"/>
      <c r="J764" s="12" t="str">
        <f t="shared" si="26"/>
        <v/>
      </c>
    </row>
    <row r="765" spans="1:10" x14ac:dyDescent="0.2">
      <c r="A765" s="123" t="str">
        <f t="shared" si="25"/>
        <v/>
      </c>
      <c r="B765" t="str">
        <f>IF(D765&gt;0,VLOOKUP(D765,'1. Kontoplan'!$A$4:$B$43,2,0),"")</f>
        <v/>
      </c>
      <c r="I765" s="36"/>
      <c r="J765" s="12" t="str">
        <f t="shared" si="26"/>
        <v/>
      </c>
    </row>
    <row r="766" spans="1:10" x14ac:dyDescent="0.2">
      <c r="A766" s="123" t="str">
        <f t="shared" si="25"/>
        <v/>
      </c>
      <c r="B766" t="str">
        <f>IF(D766&gt;0,VLOOKUP(D766,'1. Kontoplan'!$A$4:$B$43,2,0),"")</f>
        <v/>
      </c>
      <c r="I766" s="36"/>
      <c r="J766" s="12" t="str">
        <f t="shared" si="26"/>
        <v/>
      </c>
    </row>
    <row r="767" spans="1:10" x14ac:dyDescent="0.2">
      <c r="A767" s="123" t="str">
        <f t="shared" si="25"/>
        <v/>
      </c>
      <c r="B767" t="str">
        <f>IF(D767&gt;0,VLOOKUP(D767,'1. Kontoplan'!$A$4:$B$43,2,0),"")</f>
        <v/>
      </c>
      <c r="I767" s="36"/>
      <c r="J767" s="12" t="str">
        <f t="shared" si="26"/>
        <v/>
      </c>
    </row>
    <row r="768" spans="1:10" x14ac:dyDescent="0.2">
      <c r="A768" s="123" t="str">
        <f t="shared" si="25"/>
        <v/>
      </c>
      <c r="B768" t="str">
        <f>IF(D768&gt;0,VLOOKUP(D768,'1. Kontoplan'!$A$4:$B$43,2,0),"")</f>
        <v/>
      </c>
      <c r="I768" s="36"/>
      <c r="J768" s="12" t="str">
        <f t="shared" si="26"/>
        <v/>
      </c>
    </row>
    <row r="769" spans="1:10" x14ac:dyDescent="0.2">
      <c r="A769" s="123" t="str">
        <f t="shared" si="25"/>
        <v/>
      </c>
      <c r="B769" t="str">
        <f>IF(D769&gt;0,VLOOKUP(D769,'1. Kontoplan'!$A$4:$B$43,2,0),"")</f>
        <v/>
      </c>
      <c r="I769" s="36"/>
      <c r="J769" s="12" t="str">
        <f t="shared" si="26"/>
        <v/>
      </c>
    </row>
    <row r="770" spans="1:10" x14ac:dyDescent="0.2">
      <c r="A770" s="123" t="str">
        <f t="shared" si="25"/>
        <v/>
      </c>
      <c r="B770" t="str">
        <f>IF(D770&gt;0,VLOOKUP(D770,'1. Kontoplan'!$A$4:$B$43,2,0),"")</f>
        <v/>
      </c>
      <c r="I770" s="36"/>
      <c r="J770" s="12" t="str">
        <f t="shared" si="26"/>
        <v/>
      </c>
    </row>
    <row r="771" spans="1:10" x14ac:dyDescent="0.2">
      <c r="A771" s="123" t="str">
        <f t="shared" si="25"/>
        <v/>
      </c>
      <c r="B771" t="str">
        <f>IF(D771&gt;0,VLOOKUP(D771,'1. Kontoplan'!$A$4:$B$43,2,0),"")</f>
        <v/>
      </c>
      <c r="I771" s="36"/>
      <c r="J771" s="12" t="str">
        <f t="shared" si="26"/>
        <v/>
      </c>
    </row>
    <row r="772" spans="1:10" x14ac:dyDescent="0.2">
      <c r="A772" s="123" t="str">
        <f t="shared" si="25"/>
        <v/>
      </c>
      <c r="B772" t="str">
        <f>IF(D772&gt;0,VLOOKUP(D772,'1. Kontoplan'!$A$4:$B$43,2,0),"")</f>
        <v/>
      </c>
      <c r="I772" s="36"/>
      <c r="J772" s="12" t="str">
        <f t="shared" si="26"/>
        <v/>
      </c>
    </row>
    <row r="773" spans="1:10" x14ac:dyDescent="0.2">
      <c r="A773" s="123" t="str">
        <f t="shared" si="25"/>
        <v/>
      </c>
      <c r="B773" t="str">
        <f>IF(D773&gt;0,VLOOKUP(D773,'1. Kontoplan'!$A$4:$B$43,2,0),"")</f>
        <v/>
      </c>
      <c r="I773" s="36"/>
      <c r="J773" s="12" t="str">
        <f t="shared" si="26"/>
        <v/>
      </c>
    </row>
    <row r="774" spans="1:10" x14ac:dyDescent="0.2">
      <c r="A774" s="123" t="str">
        <f t="shared" si="25"/>
        <v/>
      </c>
      <c r="B774" t="str">
        <f>IF(D774&gt;0,VLOOKUP(D774,'1. Kontoplan'!$A$4:$B$43,2,0),"")</f>
        <v/>
      </c>
      <c r="I774" s="36"/>
      <c r="J774" s="12" t="str">
        <f t="shared" si="26"/>
        <v/>
      </c>
    </row>
    <row r="775" spans="1:10" x14ac:dyDescent="0.2">
      <c r="A775" s="123" t="str">
        <f t="shared" si="25"/>
        <v/>
      </c>
      <c r="B775" t="str">
        <f>IF(D775&gt;0,VLOOKUP(D775,'1. Kontoplan'!$A$4:$B$43,2,0),"")</f>
        <v/>
      </c>
      <c r="I775" s="36"/>
      <c r="J775" s="12" t="str">
        <f t="shared" si="26"/>
        <v/>
      </c>
    </row>
    <row r="776" spans="1:10" x14ac:dyDescent="0.2">
      <c r="A776" s="123" t="str">
        <f t="shared" si="25"/>
        <v/>
      </c>
      <c r="B776" t="str">
        <f>IF(D776&gt;0,VLOOKUP(D776,'1. Kontoplan'!$A$4:$B$43,2,0),"")</f>
        <v/>
      </c>
      <c r="I776" s="36"/>
      <c r="J776" s="12" t="str">
        <f t="shared" si="26"/>
        <v/>
      </c>
    </row>
    <row r="777" spans="1:10" x14ac:dyDescent="0.2">
      <c r="A777" s="123" t="str">
        <f t="shared" si="25"/>
        <v/>
      </c>
      <c r="B777" t="str">
        <f>IF(D777&gt;0,VLOOKUP(D777,'1. Kontoplan'!$A$4:$B$43,2,0),"")</f>
        <v/>
      </c>
      <c r="I777" s="36"/>
      <c r="J777" s="12" t="str">
        <f t="shared" si="26"/>
        <v/>
      </c>
    </row>
    <row r="778" spans="1:10" x14ac:dyDescent="0.2">
      <c r="A778" s="123" t="str">
        <f t="shared" si="25"/>
        <v/>
      </c>
      <c r="B778" t="str">
        <f>IF(D778&gt;0,VLOOKUP(D778,'1. Kontoplan'!$A$4:$B$43,2,0),"")</f>
        <v/>
      </c>
      <c r="I778" s="36"/>
      <c r="J778" s="12" t="str">
        <f t="shared" si="26"/>
        <v/>
      </c>
    </row>
    <row r="779" spans="1:10" x14ac:dyDescent="0.2">
      <c r="A779" s="123" t="str">
        <f t="shared" si="25"/>
        <v/>
      </c>
      <c r="B779" t="str">
        <f>IF(D779&gt;0,VLOOKUP(D779,'1. Kontoplan'!$A$4:$B$43,2,0),"")</f>
        <v/>
      </c>
      <c r="I779" s="36"/>
      <c r="J779" s="12" t="str">
        <f t="shared" si="26"/>
        <v/>
      </c>
    </row>
    <row r="780" spans="1:10" x14ac:dyDescent="0.2">
      <c r="A780" s="123" t="str">
        <f t="shared" ref="A780:A843" si="27">IF(D780&gt;1,A779+1,"")</f>
        <v/>
      </c>
      <c r="B780" t="str">
        <f>IF(D780&gt;0,VLOOKUP(D780,'1. Kontoplan'!$A$4:$B$43,2,0),"")</f>
        <v/>
      </c>
      <c r="I780" s="36"/>
      <c r="J780" s="12" t="str">
        <f t="shared" ref="J780:J843" si="28">IF(D780&gt;0,J779+IF(D780&gt;2000,G780-H780,0),"")</f>
        <v/>
      </c>
    </row>
    <row r="781" spans="1:10" x14ac:dyDescent="0.2">
      <c r="A781" s="123" t="str">
        <f t="shared" si="27"/>
        <v/>
      </c>
      <c r="B781" t="str">
        <f>IF(D781&gt;0,VLOOKUP(D781,'1. Kontoplan'!$A$4:$B$43,2,0),"")</f>
        <v/>
      </c>
      <c r="I781" s="36"/>
      <c r="J781" s="12" t="str">
        <f t="shared" si="28"/>
        <v/>
      </c>
    </row>
    <row r="782" spans="1:10" x14ac:dyDescent="0.2">
      <c r="A782" s="123" t="str">
        <f t="shared" si="27"/>
        <v/>
      </c>
      <c r="B782" t="str">
        <f>IF(D782&gt;0,VLOOKUP(D782,'1. Kontoplan'!$A$4:$B$43,2,0),"")</f>
        <v/>
      </c>
      <c r="I782" s="36"/>
      <c r="J782" s="12" t="str">
        <f t="shared" si="28"/>
        <v/>
      </c>
    </row>
    <row r="783" spans="1:10" x14ac:dyDescent="0.2">
      <c r="A783" s="123" t="str">
        <f t="shared" si="27"/>
        <v/>
      </c>
      <c r="B783" t="str">
        <f>IF(D783&gt;0,VLOOKUP(D783,'1. Kontoplan'!$A$4:$B$43,2,0),"")</f>
        <v/>
      </c>
      <c r="I783" s="36"/>
      <c r="J783" s="12" t="str">
        <f t="shared" si="28"/>
        <v/>
      </c>
    </row>
    <row r="784" spans="1:10" x14ac:dyDescent="0.2">
      <c r="A784" s="123" t="str">
        <f t="shared" si="27"/>
        <v/>
      </c>
      <c r="B784" t="str">
        <f>IF(D784&gt;0,VLOOKUP(D784,'1. Kontoplan'!$A$4:$B$43,2,0),"")</f>
        <v/>
      </c>
      <c r="I784" s="36"/>
      <c r="J784" s="12" t="str">
        <f t="shared" si="28"/>
        <v/>
      </c>
    </row>
    <row r="785" spans="1:10" x14ac:dyDescent="0.2">
      <c r="A785" s="123" t="str">
        <f t="shared" si="27"/>
        <v/>
      </c>
      <c r="B785" t="str">
        <f>IF(D785&gt;0,VLOOKUP(D785,'1. Kontoplan'!$A$4:$B$43,2,0),"")</f>
        <v/>
      </c>
      <c r="I785" s="36"/>
      <c r="J785" s="12" t="str">
        <f t="shared" si="28"/>
        <v/>
      </c>
    </row>
    <row r="786" spans="1:10" x14ac:dyDescent="0.2">
      <c r="A786" s="123" t="str">
        <f t="shared" si="27"/>
        <v/>
      </c>
      <c r="B786" t="str">
        <f>IF(D786&gt;0,VLOOKUP(D786,'1. Kontoplan'!$A$4:$B$43,2,0),"")</f>
        <v/>
      </c>
      <c r="I786" s="36"/>
      <c r="J786" s="12" t="str">
        <f t="shared" si="28"/>
        <v/>
      </c>
    </row>
    <row r="787" spans="1:10" x14ac:dyDescent="0.2">
      <c r="A787" s="123" t="str">
        <f t="shared" si="27"/>
        <v/>
      </c>
      <c r="B787" t="str">
        <f>IF(D787&gt;0,VLOOKUP(D787,'1. Kontoplan'!$A$4:$B$43,2,0),"")</f>
        <v/>
      </c>
      <c r="I787" s="36"/>
      <c r="J787" s="12" t="str">
        <f t="shared" si="28"/>
        <v/>
      </c>
    </row>
    <row r="788" spans="1:10" x14ac:dyDescent="0.2">
      <c r="A788" s="123" t="str">
        <f t="shared" si="27"/>
        <v/>
      </c>
      <c r="B788" t="str">
        <f>IF(D788&gt;0,VLOOKUP(D788,'1. Kontoplan'!$A$4:$B$43,2,0),"")</f>
        <v/>
      </c>
      <c r="I788" s="36"/>
      <c r="J788" s="12" t="str">
        <f t="shared" si="28"/>
        <v/>
      </c>
    </row>
    <row r="789" spans="1:10" x14ac:dyDescent="0.2">
      <c r="A789" s="123" t="str">
        <f t="shared" si="27"/>
        <v/>
      </c>
      <c r="B789" t="str">
        <f>IF(D789&gt;0,VLOOKUP(D789,'1. Kontoplan'!$A$4:$B$43,2,0),"")</f>
        <v/>
      </c>
      <c r="I789" s="36"/>
      <c r="J789" s="12" t="str">
        <f t="shared" si="28"/>
        <v/>
      </c>
    </row>
    <row r="790" spans="1:10" x14ac:dyDescent="0.2">
      <c r="A790" s="123" t="str">
        <f t="shared" si="27"/>
        <v/>
      </c>
      <c r="B790" t="str">
        <f>IF(D790&gt;0,VLOOKUP(D790,'1. Kontoplan'!$A$4:$B$43,2,0),"")</f>
        <v/>
      </c>
      <c r="I790" s="36"/>
      <c r="J790" s="12" t="str">
        <f t="shared" si="28"/>
        <v/>
      </c>
    </row>
    <row r="791" spans="1:10" x14ac:dyDescent="0.2">
      <c r="A791" s="123" t="str">
        <f t="shared" si="27"/>
        <v/>
      </c>
      <c r="B791" t="str">
        <f>IF(D791&gt;0,VLOOKUP(D791,'1. Kontoplan'!$A$4:$B$43,2,0),"")</f>
        <v/>
      </c>
      <c r="I791" s="36"/>
      <c r="J791" s="12" t="str">
        <f t="shared" si="28"/>
        <v/>
      </c>
    </row>
    <row r="792" spans="1:10" x14ac:dyDescent="0.2">
      <c r="A792" s="123" t="str">
        <f t="shared" si="27"/>
        <v/>
      </c>
      <c r="B792" t="str">
        <f>IF(D792&gt;0,VLOOKUP(D792,'1. Kontoplan'!$A$4:$B$43,2,0),"")</f>
        <v/>
      </c>
      <c r="I792" s="36"/>
      <c r="J792" s="12" t="str">
        <f t="shared" si="28"/>
        <v/>
      </c>
    </row>
    <row r="793" spans="1:10" x14ac:dyDescent="0.2">
      <c r="A793" s="123" t="str">
        <f t="shared" si="27"/>
        <v/>
      </c>
      <c r="B793" t="str">
        <f>IF(D793&gt;0,VLOOKUP(D793,'1. Kontoplan'!$A$4:$B$43,2,0),"")</f>
        <v/>
      </c>
      <c r="I793" s="36"/>
      <c r="J793" s="12" t="str">
        <f t="shared" si="28"/>
        <v/>
      </c>
    </row>
    <row r="794" spans="1:10" x14ac:dyDescent="0.2">
      <c r="A794" s="123" t="str">
        <f t="shared" si="27"/>
        <v/>
      </c>
      <c r="B794" t="str">
        <f>IF(D794&gt;0,VLOOKUP(D794,'1. Kontoplan'!$A$4:$B$43,2,0),"")</f>
        <v/>
      </c>
      <c r="I794" s="36"/>
      <c r="J794" s="12" t="str">
        <f t="shared" si="28"/>
        <v/>
      </c>
    </row>
    <row r="795" spans="1:10" x14ac:dyDescent="0.2">
      <c r="A795" s="123" t="str">
        <f t="shared" si="27"/>
        <v/>
      </c>
      <c r="B795" t="str">
        <f>IF(D795&gt;0,VLOOKUP(D795,'1. Kontoplan'!$A$4:$B$43,2,0),"")</f>
        <v/>
      </c>
      <c r="I795" s="36"/>
      <c r="J795" s="12" t="str">
        <f t="shared" si="28"/>
        <v/>
      </c>
    </row>
    <row r="796" spans="1:10" x14ac:dyDescent="0.2">
      <c r="A796" s="123" t="str">
        <f t="shared" si="27"/>
        <v/>
      </c>
      <c r="B796" t="str">
        <f>IF(D796&gt;0,VLOOKUP(D796,'1. Kontoplan'!$A$4:$B$43,2,0),"")</f>
        <v/>
      </c>
      <c r="I796" s="36"/>
      <c r="J796" s="12" t="str">
        <f t="shared" si="28"/>
        <v/>
      </c>
    </row>
    <row r="797" spans="1:10" x14ac:dyDescent="0.2">
      <c r="A797" s="123" t="str">
        <f t="shared" si="27"/>
        <v/>
      </c>
      <c r="B797" t="str">
        <f>IF(D797&gt;0,VLOOKUP(D797,'1. Kontoplan'!$A$4:$B$43,2,0),"")</f>
        <v/>
      </c>
      <c r="I797" s="36"/>
      <c r="J797" s="12" t="str">
        <f t="shared" si="28"/>
        <v/>
      </c>
    </row>
    <row r="798" spans="1:10" x14ac:dyDescent="0.2">
      <c r="A798" s="123" t="str">
        <f t="shared" si="27"/>
        <v/>
      </c>
      <c r="B798" t="str">
        <f>IF(D798&gt;0,VLOOKUP(D798,'1. Kontoplan'!$A$4:$B$43,2,0),"")</f>
        <v/>
      </c>
      <c r="I798" s="36"/>
      <c r="J798" s="12" t="str">
        <f t="shared" si="28"/>
        <v/>
      </c>
    </row>
    <row r="799" spans="1:10" x14ac:dyDescent="0.2">
      <c r="A799" s="123" t="str">
        <f t="shared" si="27"/>
        <v/>
      </c>
      <c r="B799" t="str">
        <f>IF(D799&gt;0,VLOOKUP(D799,'1. Kontoplan'!$A$4:$B$43,2,0),"")</f>
        <v/>
      </c>
      <c r="I799" s="36"/>
      <c r="J799" s="12" t="str">
        <f t="shared" si="28"/>
        <v/>
      </c>
    </row>
    <row r="800" spans="1:10" x14ac:dyDescent="0.2">
      <c r="A800" s="123" t="str">
        <f t="shared" si="27"/>
        <v/>
      </c>
      <c r="B800" t="str">
        <f>IF(D800&gt;0,VLOOKUP(D800,'1. Kontoplan'!$A$4:$B$43,2,0),"")</f>
        <v/>
      </c>
      <c r="I800" s="36"/>
      <c r="J800" s="12" t="str">
        <f t="shared" si="28"/>
        <v/>
      </c>
    </row>
    <row r="801" spans="1:10" x14ac:dyDescent="0.2">
      <c r="A801" s="123" t="str">
        <f t="shared" si="27"/>
        <v/>
      </c>
      <c r="B801" t="str">
        <f>IF(D801&gt;0,VLOOKUP(D801,'1. Kontoplan'!$A$4:$B$43,2,0),"")</f>
        <v/>
      </c>
      <c r="I801" s="36"/>
      <c r="J801" s="12" t="str">
        <f t="shared" si="28"/>
        <v/>
      </c>
    </row>
    <row r="802" spans="1:10" x14ac:dyDescent="0.2">
      <c r="A802" s="123" t="str">
        <f t="shared" si="27"/>
        <v/>
      </c>
      <c r="B802" t="str">
        <f>IF(D802&gt;0,VLOOKUP(D802,'1. Kontoplan'!$A$4:$B$43,2,0),"")</f>
        <v/>
      </c>
      <c r="I802" s="36"/>
      <c r="J802" s="12" t="str">
        <f t="shared" si="28"/>
        <v/>
      </c>
    </row>
    <row r="803" spans="1:10" x14ac:dyDescent="0.2">
      <c r="A803" s="123" t="str">
        <f t="shared" si="27"/>
        <v/>
      </c>
      <c r="B803" t="str">
        <f>IF(D803&gt;0,VLOOKUP(D803,'1. Kontoplan'!$A$4:$B$43,2,0),"")</f>
        <v/>
      </c>
      <c r="I803" s="36"/>
      <c r="J803" s="12" t="str">
        <f t="shared" si="28"/>
        <v/>
      </c>
    </row>
    <row r="804" spans="1:10" x14ac:dyDescent="0.2">
      <c r="A804" s="123" t="str">
        <f t="shared" si="27"/>
        <v/>
      </c>
      <c r="B804" t="str">
        <f>IF(D804&gt;0,VLOOKUP(D804,'1. Kontoplan'!$A$4:$B$43,2,0),"")</f>
        <v/>
      </c>
      <c r="I804" s="36"/>
      <c r="J804" s="12" t="str">
        <f t="shared" si="28"/>
        <v/>
      </c>
    </row>
    <row r="805" spans="1:10" x14ac:dyDescent="0.2">
      <c r="A805" s="123" t="str">
        <f t="shared" si="27"/>
        <v/>
      </c>
      <c r="B805" t="str">
        <f>IF(D805&gt;0,VLOOKUP(D805,'1. Kontoplan'!$A$4:$B$43,2,0),"")</f>
        <v/>
      </c>
      <c r="I805" s="36"/>
      <c r="J805" s="12" t="str">
        <f t="shared" si="28"/>
        <v/>
      </c>
    </row>
    <row r="806" spans="1:10" x14ac:dyDescent="0.2">
      <c r="A806" s="123" t="str">
        <f t="shared" si="27"/>
        <v/>
      </c>
      <c r="B806" t="str">
        <f>IF(D806&gt;0,VLOOKUP(D806,'1. Kontoplan'!$A$4:$B$43,2,0),"")</f>
        <v/>
      </c>
      <c r="I806" s="36"/>
      <c r="J806" s="12" t="str">
        <f t="shared" si="28"/>
        <v/>
      </c>
    </row>
    <row r="807" spans="1:10" x14ac:dyDescent="0.2">
      <c r="A807" s="123" t="str">
        <f t="shared" si="27"/>
        <v/>
      </c>
      <c r="B807" t="str">
        <f>IF(D807&gt;0,VLOOKUP(D807,'1. Kontoplan'!$A$4:$B$43,2,0),"")</f>
        <v/>
      </c>
      <c r="I807" s="36"/>
      <c r="J807" s="12" t="str">
        <f t="shared" si="28"/>
        <v/>
      </c>
    </row>
    <row r="808" spans="1:10" x14ac:dyDescent="0.2">
      <c r="A808" s="123" t="str">
        <f t="shared" si="27"/>
        <v/>
      </c>
      <c r="B808" t="str">
        <f>IF(D808&gt;0,VLOOKUP(D808,'1. Kontoplan'!$A$4:$B$43,2,0),"")</f>
        <v/>
      </c>
      <c r="I808" s="36"/>
      <c r="J808" s="12" t="str">
        <f t="shared" si="28"/>
        <v/>
      </c>
    </row>
    <row r="809" spans="1:10" x14ac:dyDescent="0.2">
      <c r="A809" s="123" t="str">
        <f t="shared" si="27"/>
        <v/>
      </c>
      <c r="B809" t="str">
        <f>IF(D809&gt;0,VLOOKUP(D809,'1. Kontoplan'!$A$4:$B$43,2,0),"")</f>
        <v/>
      </c>
      <c r="I809" s="36"/>
      <c r="J809" s="12" t="str">
        <f t="shared" si="28"/>
        <v/>
      </c>
    </row>
    <row r="810" spans="1:10" x14ac:dyDescent="0.2">
      <c r="A810" s="123" t="str">
        <f t="shared" si="27"/>
        <v/>
      </c>
      <c r="B810" t="str">
        <f>IF(D810&gt;0,VLOOKUP(D810,'1. Kontoplan'!$A$4:$B$43,2,0),"")</f>
        <v/>
      </c>
      <c r="I810" s="36"/>
      <c r="J810" s="12" t="str">
        <f t="shared" si="28"/>
        <v/>
      </c>
    </row>
    <row r="811" spans="1:10" x14ac:dyDescent="0.2">
      <c r="A811" s="123" t="str">
        <f t="shared" si="27"/>
        <v/>
      </c>
      <c r="B811" t="str">
        <f>IF(D811&gt;0,VLOOKUP(D811,'1. Kontoplan'!$A$4:$B$43,2,0),"")</f>
        <v/>
      </c>
      <c r="I811" s="36"/>
      <c r="J811" s="12" t="str">
        <f t="shared" si="28"/>
        <v/>
      </c>
    </row>
    <row r="812" spans="1:10" x14ac:dyDescent="0.2">
      <c r="A812" s="123" t="str">
        <f t="shared" si="27"/>
        <v/>
      </c>
      <c r="B812" t="str">
        <f>IF(D812&gt;0,VLOOKUP(D812,'1. Kontoplan'!$A$4:$B$43,2,0),"")</f>
        <v/>
      </c>
      <c r="I812" s="36"/>
      <c r="J812" s="12" t="str">
        <f t="shared" si="28"/>
        <v/>
      </c>
    </row>
    <row r="813" spans="1:10" x14ac:dyDescent="0.2">
      <c r="A813" s="123" t="str">
        <f t="shared" si="27"/>
        <v/>
      </c>
      <c r="B813" t="str">
        <f>IF(D813&gt;0,VLOOKUP(D813,'1. Kontoplan'!$A$4:$B$43,2,0),"")</f>
        <v/>
      </c>
      <c r="I813" s="36"/>
      <c r="J813" s="12" t="str">
        <f t="shared" si="28"/>
        <v/>
      </c>
    </row>
    <row r="814" spans="1:10" x14ac:dyDescent="0.2">
      <c r="A814" s="123" t="str">
        <f t="shared" si="27"/>
        <v/>
      </c>
      <c r="B814" t="str">
        <f>IF(D814&gt;0,VLOOKUP(D814,'1. Kontoplan'!$A$4:$B$43,2,0),"")</f>
        <v/>
      </c>
      <c r="I814" s="36"/>
      <c r="J814" s="12" t="str">
        <f t="shared" si="28"/>
        <v/>
      </c>
    </row>
    <row r="815" spans="1:10" x14ac:dyDescent="0.2">
      <c r="A815" s="123" t="str">
        <f t="shared" si="27"/>
        <v/>
      </c>
      <c r="B815" t="str">
        <f>IF(D815&gt;0,VLOOKUP(D815,'1. Kontoplan'!$A$4:$B$43,2,0),"")</f>
        <v/>
      </c>
      <c r="I815" s="36"/>
      <c r="J815" s="12" t="str">
        <f t="shared" si="28"/>
        <v/>
      </c>
    </row>
    <row r="816" spans="1:10" x14ac:dyDescent="0.2">
      <c r="A816" s="123" t="str">
        <f t="shared" si="27"/>
        <v/>
      </c>
      <c r="B816" t="str">
        <f>IF(D816&gt;0,VLOOKUP(D816,'1. Kontoplan'!$A$4:$B$43,2,0),"")</f>
        <v/>
      </c>
      <c r="I816" s="36"/>
      <c r="J816" s="12" t="str">
        <f t="shared" si="28"/>
        <v/>
      </c>
    </row>
    <row r="817" spans="1:10" x14ac:dyDescent="0.2">
      <c r="A817" s="123" t="str">
        <f t="shared" si="27"/>
        <v/>
      </c>
      <c r="B817" t="str">
        <f>IF(D817&gt;0,VLOOKUP(D817,'1. Kontoplan'!$A$4:$B$43,2,0),"")</f>
        <v/>
      </c>
      <c r="I817" s="36"/>
      <c r="J817" s="12" t="str">
        <f t="shared" si="28"/>
        <v/>
      </c>
    </row>
    <row r="818" spans="1:10" x14ac:dyDescent="0.2">
      <c r="A818" s="123" t="str">
        <f t="shared" si="27"/>
        <v/>
      </c>
      <c r="B818" t="str">
        <f>IF(D818&gt;0,VLOOKUP(D818,'1. Kontoplan'!$A$4:$B$43,2,0),"")</f>
        <v/>
      </c>
      <c r="I818" s="36"/>
      <c r="J818" s="12" t="str">
        <f t="shared" si="28"/>
        <v/>
      </c>
    </row>
    <row r="819" spans="1:10" x14ac:dyDescent="0.2">
      <c r="A819" s="123" t="str">
        <f t="shared" si="27"/>
        <v/>
      </c>
      <c r="B819" t="str">
        <f>IF(D819&gt;0,VLOOKUP(D819,'1. Kontoplan'!$A$4:$B$43,2,0),"")</f>
        <v/>
      </c>
      <c r="I819" s="36"/>
      <c r="J819" s="12" t="str">
        <f t="shared" si="28"/>
        <v/>
      </c>
    </row>
    <row r="820" spans="1:10" x14ac:dyDescent="0.2">
      <c r="A820" s="123" t="str">
        <f t="shared" si="27"/>
        <v/>
      </c>
      <c r="B820" t="str">
        <f>IF(D820&gt;0,VLOOKUP(D820,'1. Kontoplan'!$A$4:$B$43,2,0),"")</f>
        <v/>
      </c>
      <c r="I820" s="36"/>
      <c r="J820" s="12" t="str">
        <f t="shared" si="28"/>
        <v/>
      </c>
    </row>
    <row r="821" spans="1:10" x14ac:dyDescent="0.2">
      <c r="A821" s="123" t="str">
        <f t="shared" si="27"/>
        <v/>
      </c>
      <c r="B821" t="str">
        <f>IF(D821&gt;0,VLOOKUP(D821,'1. Kontoplan'!$A$4:$B$43,2,0),"")</f>
        <v/>
      </c>
      <c r="I821" s="36"/>
      <c r="J821" s="12" t="str">
        <f t="shared" si="28"/>
        <v/>
      </c>
    </row>
    <row r="822" spans="1:10" x14ac:dyDescent="0.2">
      <c r="A822" s="123" t="str">
        <f t="shared" si="27"/>
        <v/>
      </c>
      <c r="B822" t="str">
        <f>IF(D822&gt;0,VLOOKUP(D822,'1. Kontoplan'!$A$4:$B$43,2,0),"")</f>
        <v/>
      </c>
      <c r="I822" s="36"/>
      <c r="J822" s="12" t="str">
        <f t="shared" si="28"/>
        <v/>
      </c>
    </row>
    <row r="823" spans="1:10" x14ac:dyDescent="0.2">
      <c r="A823" s="123" t="str">
        <f t="shared" si="27"/>
        <v/>
      </c>
      <c r="B823" t="str">
        <f>IF(D823&gt;0,VLOOKUP(D823,'1. Kontoplan'!$A$4:$B$43,2,0),"")</f>
        <v/>
      </c>
      <c r="I823" s="36"/>
      <c r="J823" s="12" t="str">
        <f t="shared" si="28"/>
        <v/>
      </c>
    </row>
    <row r="824" spans="1:10" x14ac:dyDescent="0.2">
      <c r="A824" s="123" t="str">
        <f t="shared" si="27"/>
        <v/>
      </c>
      <c r="B824" t="str">
        <f>IF(D824&gt;0,VLOOKUP(D824,'1. Kontoplan'!$A$4:$B$43,2,0),"")</f>
        <v/>
      </c>
      <c r="I824" s="36"/>
      <c r="J824" s="12" t="str">
        <f t="shared" si="28"/>
        <v/>
      </c>
    </row>
    <row r="825" spans="1:10" x14ac:dyDescent="0.2">
      <c r="A825" s="123" t="str">
        <f t="shared" si="27"/>
        <v/>
      </c>
      <c r="B825" t="str">
        <f>IF(D825&gt;0,VLOOKUP(D825,'1. Kontoplan'!$A$4:$B$43,2,0),"")</f>
        <v/>
      </c>
      <c r="I825" s="36"/>
      <c r="J825" s="12" t="str">
        <f t="shared" si="28"/>
        <v/>
      </c>
    </row>
    <row r="826" spans="1:10" x14ac:dyDescent="0.2">
      <c r="A826" s="123" t="str">
        <f t="shared" si="27"/>
        <v/>
      </c>
      <c r="B826" t="str">
        <f>IF(D826&gt;0,VLOOKUP(D826,'1. Kontoplan'!$A$4:$B$43,2,0),"")</f>
        <v/>
      </c>
      <c r="I826" s="36"/>
      <c r="J826" s="12" t="str">
        <f t="shared" si="28"/>
        <v/>
      </c>
    </row>
    <row r="827" spans="1:10" x14ac:dyDescent="0.2">
      <c r="A827" s="123" t="str">
        <f t="shared" si="27"/>
        <v/>
      </c>
      <c r="B827" t="str">
        <f>IF(D827&gt;0,VLOOKUP(D827,'1. Kontoplan'!$A$4:$B$43,2,0),"")</f>
        <v/>
      </c>
      <c r="I827" s="36"/>
      <c r="J827" s="12" t="str">
        <f t="shared" si="28"/>
        <v/>
      </c>
    </row>
    <row r="828" spans="1:10" x14ac:dyDescent="0.2">
      <c r="A828" s="123" t="str">
        <f t="shared" si="27"/>
        <v/>
      </c>
      <c r="B828" t="str">
        <f>IF(D828&gt;0,VLOOKUP(D828,'1. Kontoplan'!$A$4:$B$43,2,0),"")</f>
        <v/>
      </c>
      <c r="I828" s="36"/>
      <c r="J828" s="12" t="str">
        <f t="shared" si="28"/>
        <v/>
      </c>
    </row>
    <row r="829" spans="1:10" x14ac:dyDescent="0.2">
      <c r="A829" s="123" t="str">
        <f t="shared" si="27"/>
        <v/>
      </c>
      <c r="B829" t="str">
        <f>IF(D829&gt;0,VLOOKUP(D829,'1. Kontoplan'!$A$4:$B$43,2,0),"")</f>
        <v/>
      </c>
      <c r="I829" s="36"/>
      <c r="J829" s="12" t="str">
        <f t="shared" si="28"/>
        <v/>
      </c>
    </row>
    <row r="830" spans="1:10" x14ac:dyDescent="0.2">
      <c r="A830" s="123" t="str">
        <f t="shared" si="27"/>
        <v/>
      </c>
      <c r="B830" t="str">
        <f>IF(D830&gt;0,VLOOKUP(D830,'1. Kontoplan'!$A$4:$B$43,2,0),"")</f>
        <v/>
      </c>
      <c r="I830" s="36"/>
      <c r="J830" s="12" t="str">
        <f t="shared" si="28"/>
        <v/>
      </c>
    </row>
    <row r="831" spans="1:10" x14ac:dyDescent="0.2">
      <c r="A831" s="123" t="str">
        <f t="shared" si="27"/>
        <v/>
      </c>
      <c r="B831" t="str">
        <f>IF(D831&gt;0,VLOOKUP(D831,'1. Kontoplan'!$A$4:$B$43,2,0),"")</f>
        <v/>
      </c>
      <c r="I831" s="36"/>
      <c r="J831" s="12" t="str">
        <f t="shared" si="28"/>
        <v/>
      </c>
    </row>
    <row r="832" spans="1:10" x14ac:dyDescent="0.2">
      <c r="A832" s="123" t="str">
        <f t="shared" si="27"/>
        <v/>
      </c>
      <c r="B832" t="str">
        <f>IF(D832&gt;0,VLOOKUP(D832,'1. Kontoplan'!$A$4:$B$43,2,0),"")</f>
        <v/>
      </c>
      <c r="I832" s="36"/>
      <c r="J832" s="12" t="str">
        <f t="shared" si="28"/>
        <v/>
      </c>
    </row>
    <row r="833" spans="1:10" x14ac:dyDescent="0.2">
      <c r="A833" s="123" t="str">
        <f t="shared" si="27"/>
        <v/>
      </c>
      <c r="B833" t="str">
        <f>IF(D833&gt;0,VLOOKUP(D833,'1. Kontoplan'!$A$4:$B$43,2,0),"")</f>
        <v/>
      </c>
      <c r="I833" s="36"/>
      <c r="J833" s="12" t="str">
        <f t="shared" si="28"/>
        <v/>
      </c>
    </row>
    <row r="834" spans="1:10" x14ac:dyDescent="0.2">
      <c r="A834" s="123" t="str">
        <f t="shared" si="27"/>
        <v/>
      </c>
      <c r="B834" t="str">
        <f>IF(D834&gt;0,VLOOKUP(D834,'1. Kontoplan'!$A$4:$B$43,2,0),"")</f>
        <v/>
      </c>
      <c r="I834" s="36"/>
      <c r="J834" s="12" t="str">
        <f t="shared" si="28"/>
        <v/>
      </c>
    </row>
    <row r="835" spans="1:10" x14ac:dyDescent="0.2">
      <c r="A835" s="123" t="str">
        <f t="shared" si="27"/>
        <v/>
      </c>
      <c r="B835" t="str">
        <f>IF(D835&gt;0,VLOOKUP(D835,'1. Kontoplan'!$A$4:$B$43,2,0),"")</f>
        <v/>
      </c>
      <c r="I835" s="36"/>
      <c r="J835" s="12" t="str">
        <f t="shared" si="28"/>
        <v/>
      </c>
    </row>
    <row r="836" spans="1:10" x14ac:dyDescent="0.2">
      <c r="A836" s="123" t="str">
        <f t="shared" si="27"/>
        <v/>
      </c>
      <c r="B836" t="str">
        <f>IF(D836&gt;0,VLOOKUP(D836,'1. Kontoplan'!$A$4:$B$43,2,0),"")</f>
        <v/>
      </c>
      <c r="I836" s="36"/>
      <c r="J836" s="12" t="str">
        <f t="shared" si="28"/>
        <v/>
      </c>
    </row>
    <row r="837" spans="1:10" x14ac:dyDescent="0.2">
      <c r="A837" s="123" t="str">
        <f t="shared" si="27"/>
        <v/>
      </c>
      <c r="B837" t="str">
        <f>IF(D837&gt;0,VLOOKUP(D837,'1. Kontoplan'!$A$4:$B$43,2,0),"")</f>
        <v/>
      </c>
      <c r="I837" s="36"/>
      <c r="J837" s="12" t="str">
        <f t="shared" si="28"/>
        <v/>
      </c>
    </row>
    <row r="838" spans="1:10" x14ac:dyDescent="0.2">
      <c r="A838" s="123" t="str">
        <f t="shared" si="27"/>
        <v/>
      </c>
      <c r="B838" t="str">
        <f>IF(D838&gt;0,VLOOKUP(D838,'1. Kontoplan'!$A$4:$B$43,2,0),"")</f>
        <v/>
      </c>
      <c r="I838" s="36"/>
      <c r="J838" s="12" t="str">
        <f t="shared" si="28"/>
        <v/>
      </c>
    </row>
    <row r="839" spans="1:10" x14ac:dyDescent="0.2">
      <c r="A839" s="123" t="str">
        <f t="shared" si="27"/>
        <v/>
      </c>
      <c r="B839" t="str">
        <f>IF(D839&gt;0,VLOOKUP(D839,'1. Kontoplan'!$A$4:$B$43,2,0),"")</f>
        <v/>
      </c>
      <c r="I839" s="36"/>
      <c r="J839" s="12" t="str">
        <f t="shared" si="28"/>
        <v/>
      </c>
    </row>
    <row r="840" spans="1:10" x14ac:dyDescent="0.2">
      <c r="A840" s="123" t="str">
        <f t="shared" si="27"/>
        <v/>
      </c>
      <c r="B840" t="str">
        <f>IF(D840&gt;0,VLOOKUP(D840,'1. Kontoplan'!$A$4:$B$43,2,0),"")</f>
        <v/>
      </c>
      <c r="I840" s="36"/>
      <c r="J840" s="12" t="str">
        <f t="shared" si="28"/>
        <v/>
      </c>
    </row>
    <row r="841" spans="1:10" x14ac:dyDescent="0.2">
      <c r="A841" s="123" t="str">
        <f t="shared" si="27"/>
        <v/>
      </c>
      <c r="B841" t="str">
        <f>IF(D841&gt;0,VLOOKUP(D841,'1. Kontoplan'!$A$4:$B$43,2,0),"")</f>
        <v/>
      </c>
      <c r="I841" s="36"/>
      <c r="J841" s="12" t="str">
        <f t="shared" si="28"/>
        <v/>
      </c>
    </row>
    <row r="842" spans="1:10" x14ac:dyDescent="0.2">
      <c r="A842" s="123" t="str">
        <f t="shared" si="27"/>
        <v/>
      </c>
      <c r="B842" t="str">
        <f>IF(D842&gt;0,VLOOKUP(D842,'1. Kontoplan'!$A$4:$B$43,2,0),"")</f>
        <v/>
      </c>
      <c r="I842" s="36"/>
      <c r="J842" s="12" t="str">
        <f t="shared" si="28"/>
        <v/>
      </c>
    </row>
    <row r="843" spans="1:10" x14ac:dyDescent="0.2">
      <c r="A843" s="123" t="str">
        <f t="shared" si="27"/>
        <v/>
      </c>
      <c r="B843" t="str">
        <f>IF(D843&gt;0,VLOOKUP(D843,'1. Kontoplan'!$A$4:$B$43,2,0),"")</f>
        <v/>
      </c>
      <c r="I843" s="36"/>
      <c r="J843" s="12" t="str">
        <f t="shared" si="28"/>
        <v/>
      </c>
    </row>
    <row r="844" spans="1:10" x14ac:dyDescent="0.2">
      <c r="A844" s="123" t="str">
        <f t="shared" ref="A844:A907" si="29">IF(D844&gt;1,A843+1,"")</f>
        <v/>
      </c>
      <c r="B844" t="str">
        <f>IF(D844&gt;0,VLOOKUP(D844,'1. Kontoplan'!$A$4:$B$43,2,0),"")</f>
        <v/>
      </c>
      <c r="I844" s="36"/>
      <c r="J844" s="12" t="str">
        <f t="shared" ref="J844:J907" si="30">IF(D844&gt;0,J843+IF(D844&gt;2000,G844-H844,0),"")</f>
        <v/>
      </c>
    </row>
    <row r="845" spans="1:10" x14ac:dyDescent="0.2">
      <c r="A845" s="123" t="str">
        <f t="shared" si="29"/>
        <v/>
      </c>
      <c r="B845" t="str">
        <f>IF(D845&gt;0,VLOOKUP(D845,'1. Kontoplan'!$A$4:$B$43,2,0),"")</f>
        <v/>
      </c>
      <c r="I845" s="36"/>
      <c r="J845" s="12" t="str">
        <f t="shared" si="30"/>
        <v/>
      </c>
    </row>
    <row r="846" spans="1:10" x14ac:dyDescent="0.2">
      <c r="A846" s="123" t="str">
        <f t="shared" si="29"/>
        <v/>
      </c>
      <c r="B846" t="str">
        <f>IF(D846&gt;0,VLOOKUP(D846,'1. Kontoplan'!$A$4:$B$43,2,0),"")</f>
        <v/>
      </c>
      <c r="I846" s="36"/>
      <c r="J846" s="12" t="str">
        <f t="shared" si="30"/>
        <v/>
      </c>
    </row>
    <row r="847" spans="1:10" x14ac:dyDescent="0.2">
      <c r="A847" s="123" t="str">
        <f t="shared" si="29"/>
        <v/>
      </c>
      <c r="B847" t="str">
        <f>IF(D847&gt;0,VLOOKUP(D847,'1. Kontoplan'!$A$4:$B$43,2,0),"")</f>
        <v/>
      </c>
      <c r="I847" s="36"/>
      <c r="J847" s="12" t="str">
        <f t="shared" si="30"/>
        <v/>
      </c>
    </row>
    <row r="848" spans="1:10" x14ac:dyDescent="0.2">
      <c r="A848" s="123" t="str">
        <f t="shared" si="29"/>
        <v/>
      </c>
      <c r="B848" t="str">
        <f>IF(D848&gt;0,VLOOKUP(D848,'1. Kontoplan'!$A$4:$B$43,2,0),"")</f>
        <v/>
      </c>
      <c r="I848" s="36"/>
      <c r="J848" s="12" t="str">
        <f t="shared" si="30"/>
        <v/>
      </c>
    </row>
    <row r="849" spans="1:10" x14ac:dyDescent="0.2">
      <c r="A849" s="123" t="str">
        <f t="shared" si="29"/>
        <v/>
      </c>
      <c r="B849" t="str">
        <f>IF(D849&gt;0,VLOOKUP(D849,'1. Kontoplan'!$A$4:$B$43,2,0),"")</f>
        <v/>
      </c>
      <c r="I849" s="36"/>
      <c r="J849" s="12" t="str">
        <f t="shared" si="30"/>
        <v/>
      </c>
    </row>
    <row r="850" spans="1:10" x14ac:dyDescent="0.2">
      <c r="A850" s="123" t="str">
        <f t="shared" si="29"/>
        <v/>
      </c>
      <c r="B850" t="str">
        <f>IF(D850&gt;0,VLOOKUP(D850,'1. Kontoplan'!$A$4:$B$43,2,0),"")</f>
        <v/>
      </c>
      <c r="I850" s="36"/>
      <c r="J850" s="12" t="str">
        <f t="shared" si="30"/>
        <v/>
      </c>
    </row>
    <row r="851" spans="1:10" x14ac:dyDescent="0.2">
      <c r="A851" s="123" t="str">
        <f t="shared" si="29"/>
        <v/>
      </c>
      <c r="B851" t="str">
        <f>IF(D851&gt;0,VLOOKUP(D851,'1. Kontoplan'!$A$4:$B$43,2,0),"")</f>
        <v/>
      </c>
      <c r="I851" s="36"/>
      <c r="J851" s="12" t="str">
        <f t="shared" si="30"/>
        <v/>
      </c>
    </row>
    <row r="852" spans="1:10" x14ac:dyDescent="0.2">
      <c r="A852" s="123" t="str">
        <f t="shared" si="29"/>
        <v/>
      </c>
      <c r="B852" t="str">
        <f>IF(D852&gt;0,VLOOKUP(D852,'1. Kontoplan'!$A$4:$B$43,2,0),"")</f>
        <v/>
      </c>
      <c r="I852" s="36"/>
      <c r="J852" s="12" t="str">
        <f t="shared" si="30"/>
        <v/>
      </c>
    </row>
    <row r="853" spans="1:10" x14ac:dyDescent="0.2">
      <c r="A853" s="123" t="str">
        <f t="shared" si="29"/>
        <v/>
      </c>
      <c r="B853" t="str">
        <f>IF(D853&gt;0,VLOOKUP(D853,'1. Kontoplan'!$A$4:$B$43,2,0),"")</f>
        <v/>
      </c>
      <c r="I853" s="36"/>
      <c r="J853" s="12" t="str">
        <f t="shared" si="30"/>
        <v/>
      </c>
    </row>
    <row r="854" spans="1:10" x14ac:dyDescent="0.2">
      <c r="A854" s="123" t="str">
        <f t="shared" si="29"/>
        <v/>
      </c>
      <c r="B854" t="str">
        <f>IF(D854&gt;0,VLOOKUP(D854,'1. Kontoplan'!$A$4:$B$43,2,0),"")</f>
        <v/>
      </c>
      <c r="I854" s="36"/>
      <c r="J854" s="12" t="str">
        <f t="shared" si="30"/>
        <v/>
      </c>
    </row>
    <row r="855" spans="1:10" x14ac:dyDescent="0.2">
      <c r="A855" s="123" t="str">
        <f t="shared" si="29"/>
        <v/>
      </c>
      <c r="B855" t="str">
        <f>IF(D855&gt;0,VLOOKUP(D855,'1. Kontoplan'!$A$4:$B$43,2,0),"")</f>
        <v/>
      </c>
      <c r="I855" s="36"/>
      <c r="J855" s="12" t="str">
        <f t="shared" si="30"/>
        <v/>
      </c>
    </row>
    <row r="856" spans="1:10" x14ac:dyDescent="0.2">
      <c r="A856" s="123" t="str">
        <f t="shared" si="29"/>
        <v/>
      </c>
      <c r="B856" t="str">
        <f>IF(D856&gt;0,VLOOKUP(D856,'1. Kontoplan'!$A$4:$B$43,2,0),"")</f>
        <v/>
      </c>
      <c r="I856" s="36"/>
      <c r="J856" s="12" t="str">
        <f t="shared" si="30"/>
        <v/>
      </c>
    </row>
    <row r="857" spans="1:10" x14ac:dyDescent="0.2">
      <c r="A857" s="123" t="str">
        <f t="shared" si="29"/>
        <v/>
      </c>
      <c r="B857" t="str">
        <f>IF(D857&gt;0,VLOOKUP(D857,'1. Kontoplan'!$A$4:$B$43,2,0),"")</f>
        <v/>
      </c>
      <c r="I857" s="36"/>
      <c r="J857" s="12" t="str">
        <f t="shared" si="30"/>
        <v/>
      </c>
    </row>
    <row r="858" spans="1:10" x14ac:dyDescent="0.2">
      <c r="A858" s="123" t="str">
        <f t="shared" si="29"/>
        <v/>
      </c>
      <c r="B858" t="str">
        <f>IF(D858&gt;0,VLOOKUP(D858,'1. Kontoplan'!$A$4:$B$43,2,0),"")</f>
        <v/>
      </c>
      <c r="I858" s="36"/>
      <c r="J858" s="12" t="str">
        <f t="shared" si="30"/>
        <v/>
      </c>
    </row>
    <row r="859" spans="1:10" x14ac:dyDescent="0.2">
      <c r="A859" s="123" t="str">
        <f t="shared" si="29"/>
        <v/>
      </c>
      <c r="B859" t="str">
        <f>IF(D859&gt;0,VLOOKUP(D859,'1. Kontoplan'!$A$4:$B$43,2,0),"")</f>
        <v/>
      </c>
      <c r="I859" s="36"/>
      <c r="J859" s="12" t="str">
        <f t="shared" si="30"/>
        <v/>
      </c>
    </row>
    <row r="860" spans="1:10" x14ac:dyDescent="0.2">
      <c r="A860" s="123" t="str">
        <f t="shared" si="29"/>
        <v/>
      </c>
      <c r="B860" t="str">
        <f>IF(D860&gt;0,VLOOKUP(D860,'1. Kontoplan'!$A$4:$B$43,2,0),"")</f>
        <v/>
      </c>
      <c r="I860" s="36"/>
      <c r="J860" s="12" t="str">
        <f t="shared" si="30"/>
        <v/>
      </c>
    </row>
    <row r="861" spans="1:10" x14ac:dyDescent="0.2">
      <c r="A861" s="123" t="str">
        <f t="shared" si="29"/>
        <v/>
      </c>
      <c r="B861" t="str">
        <f>IF(D861&gt;0,VLOOKUP(D861,'1. Kontoplan'!$A$4:$B$43,2,0),"")</f>
        <v/>
      </c>
      <c r="I861" s="36"/>
      <c r="J861" s="12" t="str">
        <f t="shared" si="30"/>
        <v/>
      </c>
    </row>
    <row r="862" spans="1:10" x14ac:dyDescent="0.2">
      <c r="A862" s="123" t="str">
        <f t="shared" si="29"/>
        <v/>
      </c>
      <c r="B862" t="str">
        <f>IF(D862&gt;0,VLOOKUP(D862,'1. Kontoplan'!$A$4:$B$43,2,0),"")</f>
        <v/>
      </c>
      <c r="I862" s="36"/>
      <c r="J862" s="12" t="str">
        <f t="shared" si="30"/>
        <v/>
      </c>
    </row>
    <row r="863" spans="1:10" x14ac:dyDescent="0.2">
      <c r="A863" s="123" t="str">
        <f t="shared" si="29"/>
        <v/>
      </c>
      <c r="B863" t="str">
        <f>IF(D863&gt;0,VLOOKUP(D863,'1. Kontoplan'!$A$4:$B$43,2,0),"")</f>
        <v/>
      </c>
      <c r="I863" s="36"/>
      <c r="J863" s="12" t="str">
        <f t="shared" si="30"/>
        <v/>
      </c>
    </row>
    <row r="864" spans="1:10" x14ac:dyDescent="0.2">
      <c r="A864" s="123" t="str">
        <f t="shared" si="29"/>
        <v/>
      </c>
      <c r="B864" t="str">
        <f>IF(D864&gt;0,VLOOKUP(D864,'1. Kontoplan'!$A$4:$B$43,2,0),"")</f>
        <v/>
      </c>
      <c r="I864" s="36"/>
      <c r="J864" s="12" t="str">
        <f t="shared" si="30"/>
        <v/>
      </c>
    </row>
    <row r="865" spans="1:10" x14ac:dyDescent="0.2">
      <c r="A865" s="123" t="str">
        <f t="shared" si="29"/>
        <v/>
      </c>
      <c r="B865" t="str">
        <f>IF(D865&gt;0,VLOOKUP(D865,'1. Kontoplan'!$A$4:$B$43,2,0),"")</f>
        <v/>
      </c>
      <c r="I865" s="36"/>
      <c r="J865" s="12" t="str">
        <f t="shared" si="30"/>
        <v/>
      </c>
    </row>
    <row r="866" spans="1:10" x14ac:dyDescent="0.2">
      <c r="A866" s="123" t="str">
        <f t="shared" si="29"/>
        <v/>
      </c>
      <c r="B866" t="str">
        <f>IF(D866&gt;0,VLOOKUP(D866,'1. Kontoplan'!$A$4:$B$43,2,0),"")</f>
        <v/>
      </c>
      <c r="I866" s="36"/>
      <c r="J866" s="12" t="str">
        <f t="shared" si="30"/>
        <v/>
      </c>
    </row>
    <row r="867" spans="1:10" x14ac:dyDescent="0.2">
      <c r="A867" s="123" t="str">
        <f t="shared" si="29"/>
        <v/>
      </c>
      <c r="B867" t="str">
        <f>IF(D867&gt;0,VLOOKUP(D867,'1. Kontoplan'!$A$4:$B$43,2,0),"")</f>
        <v/>
      </c>
      <c r="I867" s="36"/>
      <c r="J867" s="12" t="str">
        <f t="shared" si="30"/>
        <v/>
      </c>
    </row>
    <row r="868" spans="1:10" x14ac:dyDescent="0.2">
      <c r="A868" s="123" t="str">
        <f t="shared" si="29"/>
        <v/>
      </c>
      <c r="B868" t="str">
        <f>IF(D868&gt;0,VLOOKUP(D868,'1. Kontoplan'!$A$4:$B$43,2,0),"")</f>
        <v/>
      </c>
      <c r="I868" s="36"/>
      <c r="J868" s="12" t="str">
        <f t="shared" si="30"/>
        <v/>
      </c>
    </row>
    <row r="869" spans="1:10" x14ac:dyDescent="0.2">
      <c r="A869" s="123" t="str">
        <f t="shared" si="29"/>
        <v/>
      </c>
      <c r="B869" t="str">
        <f>IF(D869&gt;0,VLOOKUP(D869,'1. Kontoplan'!$A$4:$B$43,2,0),"")</f>
        <v/>
      </c>
      <c r="I869" s="36"/>
      <c r="J869" s="12" t="str">
        <f t="shared" si="30"/>
        <v/>
      </c>
    </row>
    <row r="870" spans="1:10" x14ac:dyDescent="0.2">
      <c r="A870" s="123" t="str">
        <f t="shared" si="29"/>
        <v/>
      </c>
      <c r="B870" t="str">
        <f>IF(D870&gt;0,VLOOKUP(D870,'1. Kontoplan'!$A$4:$B$43,2,0),"")</f>
        <v/>
      </c>
      <c r="I870" s="36"/>
      <c r="J870" s="12" t="str">
        <f t="shared" si="30"/>
        <v/>
      </c>
    </row>
    <row r="871" spans="1:10" x14ac:dyDescent="0.2">
      <c r="A871" s="123" t="str">
        <f t="shared" si="29"/>
        <v/>
      </c>
      <c r="B871" t="str">
        <f>IF(D871&gt;0,VLOOKUP(D871,'1. Kontoplan'!$A$4:$B$43,2,0),"")</f>
        <v/>
      </c>
      <c r="I871" s="36"/>
      <c r="J871" s="12" t="str">
        <f t="shared" si="30"/>
        <v/>
      </c>
    </row>
    <row r="872" spans="1:10" x14ac:dyDescent="0.2">
      <c r="A872" s="123" t="str">
        <f t="shared" si="29"/>
        <v/>
      </c>
      <c r="B872" t="str">
        <f>IF(D872&gt;0,VLOOKUP(D872,'1. Kontoplan'!$A$4:$B$43,2,0),"")</f>
        <v/>
      </c>
      <c r="I872" s="36"/>
      <c r="J872" s="12" t="str">
        <f t="shared" si="30"/>
        <v/>
      </c>
    </row>
    <row r="873" spans="1:10" x14ac:dyDescent="0.2">
      <c r="A873" s="123" t="str">
        <f t="shared" si="29"/>
        <v/>
      </c>
      <c r="B873" t="str">
        <f>IF(D873&gt;0,VLOOKUP(D873,'1. Kontoplan'!$A$4:$B$43,2,0),"")</f>
        <v/>
      </c>
      <c r="I873" s="36"/>
      <c r="J873" s="12" t="str">
        <f t="shared" si="30"/>
        <v/>
      </c>
    </row>
    <row r="874" spans="1:10" x14ac:dyDescent="0.2">
      <c r="A874" s="123" t="str">
        <f t="shared" si="29"/>
        <v/>
      </c>
      <c r="B874" t="str">
        <f>IF(D874&gt;0,VLOOKUP(D874,'1. Kontoplan'!$A$4:$B$43,2,0),"")</f>
        <v/>
      </c>
      <c r="I874" s="36"/>
      <c r="J874" s="12" t="str">
        <f t="shared" si="30"/>
        <v/>
      </c>
    </row>
    <row r="875" spans="1:10" x14ac:dyDescent="0.2">
      <c r="A875" s="123" t="str">
        <f t="shared" si="29"/>
        <v/>
      </c>
      <c r="B875" t="str">
        <f>IF(D875&gt;0,VLOOKUP(D875,'1. Kontoplan'!$A$4:$B$43,2,0),"")</f>
        <v/>
      </c>
      <c r="I875" s="36"/>
      <c r="J875" s="12" t="str">
        <f t="shared" si="30"/>
        <v/>
      </c>
    </row>
    <row r="876" spans="1:10" x14ac:dyDescent="0.2">
      <c r="A876" s="123" t="str">
        <f t="shared" si="29"/>
        <v/>
      </c>
      <c r="B876" t="str">
        <f>IF(D876&gt;0,VLOOKUP(D876,'1. Kontoplan'!$A$4:$B$43,2,0),"")</f>
        <v/>
      </c>
      <c r="I876" s="36"/>
      <c r="J876" s="12" t="str">
        <f t="shared" si="30"/>
        <v/>
      </c>
    </row>
    <row r="877" spans="1:10" x14ac:dyDescent="0.2">
      <c r="A877" s="123" t="str">
        <f t="shared" si="29"/>
        <v/>
      </c>
      <c r="B877" t="str">
        <f>IF(D877&gt;0,VLOOKUP(D877,'1. Kontoplan'!$A$4:$B$43,2,0),"")</f>
        <v/>
      </c>
      <c r="I877" s="36"/>
      <c r="J877" s="12" t="str">
        <f t="shared" si="30"/>
        <v/>
      </c>
    </row>
    <row r="878" spans="1:10" x14ac:dyDescent="0.2">
      <c r="A878" s="123" t="str">
        <f t="shared" si="29"/>
        <v/>
      </c>
      <c r="B878" t="str">
        <f>IF(D878&gt;0,VLOOKUP(D878,'1. Kontoplan'!$A$4:$B$43,2,0),"")</f>
        <v/>
      </c>
      <c r="I878" s="36"/>
      <c r="J878" s="12" t="str">
        <f t="shared" si="30"/>
        <v/>
      </c>
    </row>
    <row r="879" spans="1:10" x14ac:dyDescent="0.2">
      <c r="A879" s="123" t="str">
        <f t="shared" si="29"/>
        <v/>
      </c>
      <c r="B879" t="str">
        <f>IF(D879&gt;0,VLOOKUP(D879,'1. Kontoplan'!$A$4:$B$43,2,0),"")</f>
        <v/>
      </c>
      <c r="I879" s="36"/>
      <c r="J879" s="12" t="str">
        <f t="shared" si="30"/>
        <v/>
      </c>
    </row>
    <row r="880" spans="1:10" x14ac:dyDescent="0.2">
      <c r="A880" s="123" t="str">
        <f t="shared" si="29"/>
        <v/>
      </c>
      <c r="B880" t="str">
        <f>IF(D880&gt;0,VLOOKUP(D880,'1. Kontoplan'!$A$4:$B$43,2,0),"")</f>
        <v/>
      </c>
      <c r="I880" s="36"/>
      <c r="J880" s="12" t="str">
        <f t="shared" si="30"/>
        <v/>
      </c>
    </row>
    <row r="881" spans="1:10" x14ac:dyDescent="0.2">
      <c r="A881" s="123" t="str">
        <f t="shared" si="29"/>
        <v/>
      </c>
      <c r="B881" t="str">
        <f>IF(D881&gt;0,VLOOKUP(D881,'1. Kontoplan'!$A$4:$B$43,2,0),"")</f>
        <v/>
      </c>
      <c r="I881" s="36"/>
      <c r="J881" s="12" t="str">
        <f t="shared" si="30"/>
        <v/>
      </c>
    </row>
    <row r="882" spans="1:10" x14ac:dyDescent="0.2">
      <c r="A882" s="123" t="str">
        <f t="shared" si="29"/>
        <v/>
      </c>
      <c r="B882" t="str">
        <f>IF(D882&gt;0,VLOOKUP(D882,'1. Kontoplan'!$A$4:$B$43,2,0),"")</f>
        <v/>
      </c>
      <c r="I882" s="36"/>
      <c r="J882" s="12" t="str">
        <f t="shared" si="30"/>
        <v/>
      </c>
    </row>
    <row r="883" spans="1:10" x14ac:dyDescent="0.2">
      <c r="A883" s="123" t="str">
        <f t="shared" si="29"/>
        <v/>
      </c>
      <c r="B883" t="str">
        <f>IF(D883&gt;0,VLOOKUP(D883,'1. Kontoplan'!$A$4:$B$43,2,0),"")</f>
        <v/>
      </c>
      <c r="I883" s="36"/>
      <c r="J883" s="12" t="str">
        <f t="shared" si="30"/>
        <v/>
      </c>
    </row>
    <row r="884" spans="1:10" x14ac:dyDescent="0.2">
      <c r="A884" s="123" t="str">
        <f t="shared" si="29"/>
        <v/>
      </c>
      <c r="B884" t="str">
        <f>IF(D884&gt;0,VLOOKUP(D884,'1. Kontoplan'!$A$4:$B$43,2,0),"")</f>
        <v/>
      </c>
      <c r="I884" s="36"/>
      <c r="J884" s="12" t="str">
        <f t="shared" si="30"/>
        <v/>
      </c>
    </row>
    <row r="885" spans="1:10" x14ac:dyDescent="0.2">
      <c r="A885" s="123" t="str">
        <f t="shared" si="29"/>
        <v/>
      </c>
      <c r="B885" t="str">
        <f>IF(D885&gt;0,VLOOKUP(D885,'1. Kontoplan'!$A$4:$B$43,2,0),"")</f>
        <v/>
      </c>
      <c r="I885" s="36"/>
      <c r="J885" s="12" t="str">
        <f t="shared" si="30"/>
        <v/>
      </c>
    </row>
    <row r="886" spans="1:10" x14ac:dyDescent="0.2">
      <c r="A886" s="123" t="str">
        <f t="shared" si="29"/>
        <v/>
      </c>
      <c r="B886" t="str">
        <f>IF(D886&gt;0,VLOOKUP(D886,'1. Kontoplan'!$A$4:$B$43,2,0),"")</f>
        <v/>
      </c>
      <c r="I886" s="36"/>
      <c r="J886" s="12" t="str">
        <f t="shared" si="30"/>
        <v/>
      </c>
    </row>
    <row r="887" spans="1:10" x14ac:dyDescent="0.2">
      <c r="A887" s="123" t="str">
        <f t="shared" si="29"/>
        <v/>
      </c>
      <c r="B887" t="str">
        <f>IF(D887&gt;0,VLOOKUP(D887,'1. Kontoplan'!$A$4:$B$43,2,0),"")</f>
        <v/>
      </c>
      <c r="I887" s="36"/>
      <c r="J887" s="12" t="str">
        <f t="shared" si="30"/>
        <v/>
      </c>
    </row>
    <row r="888" spans="1:10" x14ac:dyDescent="0.2">
      <c r="A888" s="123" t="str">
        <f t="shared" si="29"/>
        <v/>
      </c>
      <c r="B888" t="str">
        <f>IF(D888&gt;0,VLOOKUP(D888,'1. Kontoplan'!$A$4:$B$43,2,0),"")</f>
        <v/>
      </c>
      <c r="I888" s="36"/>
      <c r="J888" s="12" t="str">
        <f t="shared" si="30"/>
        <v/>
      </c>
    </row>
    <row r="889" spans="1:10" x14ac:dyDescent="0.2">
      <c r="A889" s="123" t="str">
        <f t="shared" si="29"/>
        <v/>
      </c>
      <c r="B889" t="str">
        <f>IF(D889&gt;0,VLOOKUP(D889,'1. Kontoplan'!$A$4:$B$43,2,0),"")</f>
        <v/>
      </c>
      <c r="I889" s="36"/>
      <c r="J889" s="12" t="str">
        <f t="shared" si="30"/>
        <v/>
      </c>
    </row>
    <row r="890" spans="1:10" x14ac:dyDescent="0.2">
      <c r="A890" s="123" t="str">
        <f t="shared" si="29"/>
        <v/>
      </c>
      <c r="B890" t="str">
        <f>IF(D890&gt;0,VLOOKUP(D890,'1. Kontoplan'!$A$4:$B$43,2,0),"")</f>
        <v/>
      </c>
      <c r="I890" s="36"/>
      <c r="J890" s="12" t="str">
        <f t="shared" si="30"/>
        <v/>
      </c>
    </row>
    <row r="891" spans="1:10" x14ac:dyDescent="0.2">
      <c r="A891" s="123" t="str">
        <f t="shared" si="29"/>
        <v/>
      </c>
      <c r="B891" t="str">
        <f>IF(D891&gt;0,VLOOKUP(D891,'1. Kontoplan'!$A$4:$B$43,2,0),"")</f>
        <v/>
      </c>
      <c r="I891" s="36"/>
      <c r="J891" s="12" t="str">
        <f t="shared" si="30"/>
        <v/>
      </c>
    </row>
    <row r="892" spans="1:10" x14ac:dyDescent="0.2">
      <c r="A892" s="123" t="str">
        <f t="shared" si="29"/>
        <v/>
      </c>
      <c r="B892" t="str">
        <f>IF(D892&gt;0,VLOOKUP(D892,'1. Kontoplan'!$A$4:$B$43,2,0),"")</f>
        <v/>
      </c>
      <c r="I892" s="36"/>
      <c r="J892" s="12" t="str">
        <f t="shared" si="30"/>
        <v/>
      </c>
    </row>
    <row r="893" spans="1:10" x14ac:dyDescent="0.2">
      <c r="A893" s="123" t="str">
        <f t="shared" si="29"/>
        <v/>
      </c>
      <c r="B893" t="str">
        <f>IF(D893&gt;0,VLOOKUP(D893,'1. Kontoplan'!$A$4:$B$43,2,0),"")</f>
        <v/>
      </c>
      <c r="I893" s="36"/>
      <c r="J893" s="12" t="str">
        <f t="shared" si="30"/>
        <v/>
      </c>
    </row>
    <row r="894" spans="1:10" x14ac:dyDescent="0.2">
      <c r="A894" s="123" t="str">
        <f t="shared" si="29"/>
        <v/>
      </c>
      <c r="B894" t="str">
        <f>IF(D894&gt;0,VLOOKUP(D894,'1. Kontoplan'!$A$4:$B$43,2,0),"")</f>
        <v/>
      </c>
      <c r="I894" s="36"/>
      <c r="J894" s="12" t="str">
        <f t="shared" si="30"/>
        <v/>
      </c>
    </row>
    <row r="895" spans="1:10" x14ac:dyDescent="0.2">
      <c r="A895" s="123" t="str">
        <f t="shared" si="29"/>
        <v/>
      </c>
      <c r="B895" t="str">
        <f>IF(D895&gt;0,VLOOKUP(D895,'1. Kontoplan'!$A$4:$B$43,2,0),"")</f>
        <v/>
      </c>
      <c r="I895" s="36"/>
      <c r="J895" s="12" t="str">
        <f t="shared" si="30"/>
        <v/>
      </c>
    </row>
    <row r="896" spans="1:10" x14ac:dyDescent="0.2">
      <c r="A896" s="123" t="str">
        <f t="shared" si="29"/>
        <v/>
      </c>
      <c r="B896" t="str">
        <f>IF(D896&gt;0,VLOOKUP(D896,'1. Kontoplan'!$A$4:$B$43,2,0),"")</f>
        <v/>
      </c>
      <c r="I896" s="36"/>
      <c r="J896" s="12" t="str">
        <f t="shared" si="30"/>
        <v/>
      </c>
    </row>
    <row r="897" spans="1:10" x14ac:dyDescent="0.2">
      <c r="A897" s="123" t="str">
        <f t="shared" si="29"/>
        <v/>
      </c>
      <c r="B897" t="str">
        <f>IF(D897&gt;0,VLOOKUP(D897,'1. Kontoplan'!$A$4:$B$43,2,0),"")</f>
        <v/>
      </c>
      <c r="I897" s="36"/>
      <c r="J897" s="12" t="str">
        <f t="shared" si="30"/>
        <v/>
      </c>
    </row>
    <row r="898" spans="1:10" x14ac:dyDescent="0.2">
      <c r="A898" s="123" t="str">
        <f t="shared" si="29"/>
        <v/>
      </c>
      <c r="B898" t="str">
        <f>IF(D898&gt;0,VLOOKUP(D898,'1. Kontoplan'!$A$4:$B$43,2,0),"")</f>
        <v/>
      </c>
      <c r="I898" s="36"/>
      <c r="J898" s="12" t="str">
        <f t="shared" si="30"/>
        <v/>
      </c>
    </row>
    <row r="899" spans="1:10" x14ac:dyDescent="0.2">
      <c r="A899" s="123" t="str">
        <f t="shared" si="29"/>
        <v/>
      </c>
      <c r="B899" t="str">
        <f>IF(D899&gt;0,VLOOKUP(D899,'1. Kontoplan'!$A$4:$B$43,2,0),"")</f>
        <v/>
      </c>
      <c r="I899" s="36"/>
      <c r="J899" s="12" t="str">
        <f t="shared" si="30"/>
        <v/>
      </c>
    </row>
    <row r="900" spans="1:10" x14ac:dyDescent="0.2">
      <c r="A900" s="123" t="str">
        <f t="shared" si="29"/>
        <v/>
      </c>
      <c r="B900" t="str">
        <f>IF(D900&gt;0,VLOOKUP(D900,'1. Kontoplan'!$A$4:$B$43,2,0),"")</f>
        <v/>
      </c>
      <c r="I900" s="36"/>
      <c r="J900" s="12" t="str">
        <f t="shared" si="30"/>
        <v/>
      </c>
    </row>
    <row r="901" spans="1:10" x14ac:dyDescent="0.2">
      <c r="A901" s="123" t="str">
        <f t="shared" si="29"/>
        <v/>
      </c>
      <c r="B901" t="str">
        <f>IF(D901&gt;0,VLOOKUP(D901,'1. Kontoplan'!$A$4:$B$43,2,0),"")</f>
        <v/>
      </c>
      <c r="I901" s="36"/>
      <c r="J901" s="12" t="str">
        <f t="shared" si="30"/>
        <v/>
      </c>
    </row>
    <row r="902" spans="1:10" x14ac:dyDescent="0.2">
      <c r="A902" s="123" t="str">
        <f t="shared" si="29"/>
        <v/>
      </c>
      <c r="B902" t="str">
        <f>IF(D902&gt;0,VLOOKUP(D902,'1. Kontoplan'!$A$4:$B$43,2,0),"")</f>
        <v/>
      </c>
      <c r="I902" s="36"/>
      <c r="J902" s="12" t="str">
        <f t="shared" si="30"/>
        <v/>
      </c>
    </row>
    <row r="903" spans="1:10" x14ac:dyDescent="0.2">
      <c r="A903" s="123" t="str">
        <f t="shared" si="29"/>
        <v/>
      </c>
      <c r="B903" t="str">
        <f>IF(D903&gt;0,VLOOKUP(D903,'1. Kontoplan'!$A$4:$B$43,2,0),"")</f>
        <v/>
      </c>
      <c r="I903" s="36"/>
      <c r="J903" s="12" t="str">
        <f t="shared" si="30"/>
        <v/>
      </c>
    </row>
    <row r="904" spans="1:10" x14ac:dyDescent="0.2">
      <c r="A904" s="123" t="str">
        <f t="shared" si="29"/>
        <v/>
      </c>
      <c r="B904" t="str">
        <f>IF(D904&gt;0,VLOOKUP(D904,'1. Kontoplan'!$A$4:$B$43,2,0),"")</f>
        <v/>
      </c>
      <c r="I904" s="36"/>
      <c r="J904" s="12" t="str">
        <f t="shared" si="30"/>
        <v/>
      </c>
    </row>
    <row r="905" spans="1:10" x14ac:dyDescent="0.2">
      <c r="A905" s="123" t="str">
        <f t="shared" si="29"/>
        <v/>
      </c>
      <c r="B905" t="str">
        <f>IF(D905&gt;0,VLOOKUP(D905,'1. Kontoplan'!$A$4:$B$43,2,0),"")</f>
        <v/>
      </c>
      <c r="I905" s="36"/>
      <c r="J905" s="12" t="str">
        <f t="shared" si="30"/>
        <v/>
      </c>
    </row>
    <row r="906" spans="1:10" x14ac:dyDescent="0.2">
      <c r="A906" s="123" t="str">
        <f t="shared" si="29"/>
        <v/>
      </c>
      <c r="B906" t="str">
        <f>IF(D906&gt;0,VLOOKUP(D906,'1. Kontoplan'!$A$4:$B$43,2,0),"")</f>
        <v/>
      </c>
      <c r="I906" s="36"/>
      <c r="J906" s="12" t="str">
        <f t="shared" si="30"/>
        <v/>
      </c>
    </row>
    <row r="907" spans="1:10" x14ac:dyDescent="0.2">
      <c r="A907" s="123" t="str">
        <f t="shared" si="29"/>
        <v/>
      </c>
      <c r="B907" t="str">
        <f>IF(D907&gt;0,VLOOKUP(D907,'1. Kontoplan'!$A$4:$B$43,2,0),"")</f>
        <v/>
      </c>
      <c r="I907" s="36"/>
      <c r="J907" s="12" t="str">
        <f t="shared" si="30"/>
        <v/>
      </c>
    </row>
    <row r="908" spans="1:10" x14ac:dyDescent="0.2">
      <c r="A908" s="123" t="str">
        <f t="shared" ref="A908:A971" si="31">IF(D908&gt;1,A907+1,"")</f>
        <v/>
      </c>
      <c r="B908" t="str">
        <f>IF(D908&gt;0,VLOOKUP(D908,'1. Kontoplan'!$A$4:$B$43,2,0),"")</f>
        <v/>
      </c>
      <c r="I908" s="36"/>
      <c r="J908" s="12" t="str">
        <f t="shared" ref="J908:J971" si="32">IF(D908&gt;0,J907+IF(D908&gt;2000,G908-H908,0),"")</f>
        <v/>
      </c>
    </row>
    <row r="909" spans="1:10" x14ac:dyDescent="0.2">
      <c r="A909" s="123" t="str">
        <f t="shared" si="31"/>
        <v/>
      </c>
      <c r="B909" t="str">
        <f>IF(D909&gt;0,VLOOKUP(D909,'1. Kontoplan'!$A$4:$B$43,2,0),"")</f>
        <v/>
      </c>
      <c r="I909" s="36"/>
      <c r="J909" s="12" t="str">
        <f t="shared" si="32"/>
        <v/>
      </c>
    </row>
    <row r="910" spans="1:10" x14ac:dyDescent="0.2">
      <c r="A910" s="123" t="str">
        <f t="shared" si="31"/>
        <v/>
      </c>
      <c r="B910" t="str">
        <f>IF(D910&gt;0,VLOOKUP(D910,'1. Kontoplan'!$A$4:$B$43,2,0),"")</f>
        <v/>
      </c>
      <c r="I910" s="36"/>
      <c r="J910" s="12" t="str">
        <f t="shared" si="32"/>
        <v/>
      </c>
    </row>
    <row r="911" spans="1:10" x14ac:dyDescent="0.2">
      <c r="A911" s="123" t="str">
        <f t="shared" si="31"/>
        <v/>
      </c>
      <c r="B911" t="str">
        <f>IF(D911&gt;0,VLOOKUP(D911,'1. Kontoplan'!$A$4:$B$43,2,0),"")</f>
        <v/>
      </c>
      <c r="I911" s="36"/>
      <c r="J911" s="12" t="str">
        <f t="shared" si="32"/>
        <v/>
      </c>
    </row>
    <row r="912" spans="1:10" x14ac:dyDescent="0.2">
      <c r="A912" s="123" t="str">
        <f t="shared" si="31"/>
        <v/>
      </c>
      <c r="B912" t="str">
        <f>IF(D912&gt;0,VLOOKUP(D912,'1. Kontoplan'!$A$4:$B$43,2,0),"")</f>
        <v/>
      </c>
      <c r="I912" s="36"/>
      <c r="J912" s="12" t="str">
        <f t="shared" si="32"/>
        <v/>
      </c>
    </row>
    <row r="913" spans="1:10" x14ac:dyDescent="0.2">
      <c r="A913" s="123" t="str">
        <f t="shared" si="31"/>
        <v/>
      </c>
      <c r="B913" t="str">
        <f>IF(D913&gt;0,VLOOKUP(D913,'1. Kontoplan'!$A$4:$B$43,2,0),"")</f>
        <v/>
      </c>
      <c r="I913" s="36"/>
      <c r="J913" s="12" t="str">
        <f t="shared" si="32"/>
        <v/>
      </c>
    </row>
    <row r="914" spans="1:10" x14ac:dyDescent="0.2">
      <c r="A914" s="123" t="str">
        <f t="shared" si="31"/>
        <v/>
      </c>
      <c r="B914" t="str">
        <f>IF(D914&gt;0,VLOOKUP(D914,'1. Kontoplan'!$A$4:$B$43,2,0),"")</f>
        <v/>
      </c>
      <c r="I914" s="36"/>
      <c r="J914" s="12" t="str">
        <f t="shared" si="32"/>
        <v/>
      </c>
    </row>
    <row r="915" spans="1:10" x14ac:dyDescent="0.2">
      <c r="A915" s="123" t="str">
        <f t="shared" si="31"/>
        <v/>
      </c>
      <c r="B915" t="str">
        <f>IF(D915&gt;0,VLOOKUP(D915,'1. Kontoplan'!$A$4:$B$43,2,0),"")</f>
        <v/>
      </c>
      <c r="I915" s="36"/>
      <c r="J915" s="12" t="str">
        <f t="shared" si="32"/>
        <v/>
      </c>
    </row>
    <row r="916" spans="1:10" x14ac:dyDescent="0.2">
      <c r="A916" s="123" t="str">
        <f t="shared" si="31"/>
        <v/>
      </c>
      <c r="B916" t="str">
        <f>IF(D916&gt;0,VLOOKUP(D916,'1. Kontoplan'!$A$4:$B$43,2,0),"")</f>
        <v/>
      </c>
      <c r="I916" s="36"/>
      <c r="J916" s="12" t="str">
        <f t="shared" si="32"/>
        <v/>
      </c>
    </row>
    <row r="917" spans="1:10" x14ac:dyDescent="0.2">
      <c r="A917" s="123" t="str">
        <f t="shared" si="31"/>
        <v/>
      </c>
      <c r="B917" t="str">
        <f>IF(D917&gt;0,VLOOKUP(D917,'1. Kontoplan'!$A$4:$B$43,2,0),"")</f>
        <v/>
      </c>
      <c r="I917" s="36"/>
      <c r="J917" s="12" t="str">
        <f t="shared" si="32"/>
        <v/>
      </c>
    </row>
    <row r="918" spans="1:10" x14ac:dyDescent="0.2">
      <c r="A918" s="123" t="str">
        <f t="shared" si="31"/>
        <v/>
      </c>
      <c r="B918" t="str">
        <f>IF(D918&gt;0,VLOOKUP(D918,'1. Kontoplan'!$A$4:$B$43,2,0),"")</f>
        <v/>
      </c>
      <c r="I918" s="36"/>
      <c r="J918" s="12" t="str">
        <f t="shared" si="32"/>
        <v/>
      </c>
    </row>
    <row r="919" spans="1:10" x14ac:dyDescent="0.2">
      <c r="A919" s="123" t="str">
        <f t="shared" si="31"/>
        <v/>
      </c>
      <c r="B919" t="str">
        <f>IF(D919&gt;0,VLOOKUP(D919,'1. Kontoplan'!$A$4:$B$43,2,0),"")</f>
        <v/>
      </c>
      <c r="I919" s="36"/>
      <c r="J919" s="12" t="str">
        <f t="shared" si="32"/>
        <v/>
      </c>
    </row>
    <row r="920" spans="1:10" x14ac:dyDescent="0.2">
      <c r="A920" s="123" t="str">
        <f t="shared" si="31"/>
        <v/>
      </c>
      <c r="B920" t="str">
        <f>IF(D920&gt;0,VLOOKUP(D920,'1. Kontoplan'!$A$4:$B$43,2,0),"")</f>
        <v/>
      </c>
      <c r="I920" s="36"/>
      <c r="J920" s="12" t="str">
        <f t="shared" si="32"/>
        <v/>
      </c>
    </row>
    <row r="921" spans="1:10" x14ac:dyDescent="0.2">
      <c r="A921" s="123" t="str">
        <f t="shared" si="31"/>
        <v/>
      </c>
      <c r="B921" t="str">
        <f>IF(D921&gt;0,VLOOKUP(D921,'1. Kontoplan'!$A$4:$B$43,2,0),"")</f>
        <v/>
      </c>
      <c r="I921" s="36"/>
      <c r="J921" s="12" t="str">
        <f t="shared" si="32"/>
        <v/>
      </c>
    </row>
    <row r="922" spans="1:10" x14ac:dyDescent="0.2">
      <c r="A922" s="123" t="str">
        <f t="shared" si="31"/>
        <v/>
      </c>
      <c r="B922" t="str">
        <f>IF(D922&gt;0,VLOOKUP(D922,'1. Kontoplan'!$A$4:$B$43,2,0),"")</f>
        <v/>
      </c>
      <c r="I922" s="36"/>
      <c r="J922" s="12" t="str">
        <f t="shared" si="32"/>
        <v/>
      </c>
    </row>
    <row r="923" spans="1:10" x14ac:dyDescent="0.2">
      <c r="A923" s="123" t="str">
        <f t="shared" si="31"/>
        <v/>
      </c>
      <c r="B923" t="str">
        <f>IF(D923&gt;0,VLOOKUP(D923,'1. Kontoplan'!$A$4:$B$43,2,0),"")</f>
        <v/>
      </c>
      <c r="I923" s="36"/>
      <c r="J923" s="12" t="str">
        <f t="shared" si="32"/>
        <v/>
      </c>
    </row>
    <row r="924" spans="1:10" x14ac:dyDescent="0.2">
      <c r="A924" s="123" t="str">
        <f t="shared" si="31"/>
        <v/>
      </c>
      <c r="B924" t="str">
        <f>IF(D924&gt;0,VLOOKUP(D924,'1. Kontoplan'!$A$4:$B$43,2,0),"")</f>
        <v/>
      </c>
      <c r="I924" s="36"/>
      <c r="J924" s="12" t="str">
        <f t="shared" si="32"/>
        <v/>
      </c>
    </row>
    <row r="925" spans="1:10" x14ac:dyDescent="0.2">
      <c r="A925" s="123" t="str">
        <f t="shared" si="31"/>
        <v/>
      </c>
      <c r="B925" t="str">
        <f>IF(D925&gt;0,VLOOKUP(D925,'1. Kontoplan'!$A$4:$B$43,2,0),"")</f>
        <v/>
      </c>
      <c r="I925" s="36"/>
      <c r="J925" s="12" t="str">
        <f t="shared" si="32"/>
        <v/>
      </c>
    </row>
    <row r="926" spans="1:10" x14ac:dyDescent="0.2">
      <c r="A926" s="123" t="str">
        <f t="shared" si="31"/>
        <v/>
      </c>
      <c r="B926" t="str">
        <f>IF(D926&gt;0,VLOOKUP(D926,'1. Kontoplan'!$A$4:$B$43,2,0),"")</f>
        <v/>
      </c>
      <c r="I926" s="36"/>
      <c r="J926" s="12" t="str">
        <f t="shared" si="32"/>
        <v/>
      </c>
    </row>
    <row r="927" spans="1:10" x14ac:dyDescent="0.2">
      <c r="A927" s="123" t="str">
        <f t="shared" si="31"/>
        <v/>
      </c>
      <c r="B927" t="str">
        <f>IF(D927&gt;0,VLOOKUP(D927,'1. Kontoplan'!$A$4:$B$43,2,0),"")</f>
        <v/>
      </c>
      <c r="I927" s="36"/>
      <c r="J927" s="12" t="str">
        <f t="shared" si="32"/>
        <v/>
      </c>
    </row>
    <row r="928" spans="1:10" x14ac:dyDescent="0.2">
      <c r="A928" s="123" t="str">
        <f t="shared" si="31"/>
        <v/>
      </c>
      <c r="B928" t="str">
        <f>IF(D928&gt;0,VLOOKUP(D928,'1. Kontoplan'!$A$4:$B$43,2,0),"")</f>
        <v/>
      </c>
      <c r="I928" s="36"/>
      <c r="J928" s="12" t="str">
        <f t="shared" si="32"/>
        <v/>
      </c>
    </row>
    <row r="929" spans="1:10" x14ac:dyDescent="0.2">
      <c r="A929" s="123" t="str">
        <f t="shared" si="31"/>
        <v/>
      </c>
      <c r="B929" t="str">
        <f>IF(D929&gt;0,VLOOKUP(D929,'1. Kontoplan'!$A$4:$B$43,2,0),"")</f>
        <v/>
      </c>
      <c r="I929" s="36"/>
      <c r="J929" s="12" t="str">
        <f t="shared" si="32"/>
        <v/>
      </c>
    </row>
    <row r="930" spans="1:10" x14ac:dyDescent="0.2">
      <c r="A930" s="123" t="str">
        <f t="shared" si="31"/>
        <v/>
      </c>
      <c r="B930" t="str">
        <f>IF(D930&gt;0,VLOOKUP(D930,'1. Kontoplan'!$A$4:$B$43,2,0),"")</f>
        <v/>
      </c>
      <c r="I930" s="36"/>
      <c r="J930" s="12" t="str">
        <f t="shared" si="32"/>
        <v/>
      </c>
    </row>
    <row r="931" spans="1:10" x14ac:dyDescent="0.2">
      <c r="A931" s="123" t="str">
        <f t="shared" si="31"/>
        <v/>
      </c>
      <c r="B931" t="str">
        <f>IF(D931&gt;0,VLOOKUP(D931,'1. Kontoplan'!$A$4:$B$43,2,0),"")</f>
        <v/>
      </c>
      <c r="I931" s="36"/>
      <c r="J931" s="12" t="str">
        <f t="shared" si="32"/>
        <v/>
      </c>
    </row>
    <row r="932" spans="1:10" x14ac:dyDescent="0.2">
      <c r="A932" s="123" t="str">
        <f t="shared" si="31"/>
        <v/>
      </c>
      <c r="B932" t="str">
        <f>IF(D932&gt;0,VLOOKUP(D932,'1. Kontoplan'!$A$4:$B$43,2,0),"")</f>
        <v/>
      </c>
      <c r="I932" s="36"/>
      <c r="J932" s="12" t="str">
        <f t="shared" si="32"/>
        <v/>
      </c>
    </row>
    <row r="933" spans="1:10" x14ac:dyDescent="0.2">
      <c r="A933" s="123" t="str">
        <f t="shared" si="31"/>
        <v/>
      </c>
      <c r="B933" t="str">
        <f>IF(D933&gt;0,VLOOKUP(D933,'1. Kontoplan'!$A$4:$B$43,2,0),"")</f>
        <v/>
      </c>
      <c r="I933" s="36"/>
      <c r="J933" s="12" t="str">
        <f t="shared" si="32"/>
        <v/>
      </c>
    </row>
    <row r="934" spans="1:10" x14ac:dyDescent="0.2">
      <c r="A934" s="123" t="str">
        <f t="shared" si="31"/>
        <v/>
      </c>
      <c r="B934" t="str">
        <f>IF(D934&gt;0,VLOOKUP(D934,'1. Kontoplan'!$A$4:$B$43,2,0),"")</f>
        <v/>
      </c>
      <c r="I934" s="36"/>
      <c r="J934" s="12" t="str">
        <f t="shared" si="32"/>
        <v/>
      </c>
    </row>
    <row r="935" spans="1:10" x14ac:dyDescent="0.2">
      <c r="A935" s="123" t="str">
        <f t="shared" si="31"/>
        <v/>
      </c>
      <c r="B935" t="str">
        <f>IF(D935&gt;0,VLOOKUP(D935,'1. Kontoplan'!$A$4:$B$43,2,0),"")</f>
        <v/>
      </c>
      <c r="I935" s="36"/>
      <c r="J935" s="12" t="str">
        <f t="shared" si="32"/>
        <v/>
      </c>
    </row>
    <row r="936" spans="1:10" x14ac:dyDescent="0.2">
      <c r="A936" s="123" t="str">
        <f t="shared" si="31"/>
        <v/>
      </c>
      <c r="B936" t="str">
        <f>IF(D936&gt;0,VLOOKUP(D936,'1. Kontoplan'!$A$4:$B$43,2,0),"")</f>
        <v/>
      </c>
      <c r="I936" s="36"/>
      <c r="J936" s="12" t="str">
        <f t="shared" si="32"/>
        <v/>
      </c>
    </row>
    <row r="937" spans="1:10" x14ac:dyDescent="0.2">
      <c r="A937" s="123" t="str">
        <f t="shared" si="31"/>
        <v/>
      </c>
      <c r="B937" t="str">
        <f>IF(D937&gt;0,VLOOKUP(D937,'1. Kontoplan'!$A$4:$B$43,2,0),"")</f>
        <v/>
      </c>
      <c r="I937" s="36"/>
      <c r="J937" s="12" t="str">
        <f t="shared" si="32"/>
        <v/>
      </c>
    </row>
    <row r="938" spans="1:10" x14ac:dyDescent="0.2">
      <c r="A938" s="123" t="str">
        <f t="shared" si="31"/>
        <v/>
      </c>
      <c r="B938" t="str">
        <f>IF(D938&gt;0,VLOOKUP(D938,'1. Kontoplan'!$A$4:$B$43,2,0),"")</f>
        <v/>
      </c>
      <c r="I938" s="36"/>
      <c r="J938" s="12" t="str">
        <f t="shared" si="32"/>
        <v/>
      </c>
    </row>
    <row r="939" spans="1:10" x14ac:dyDescent="0.2">
      <c r="A939" s="123" t="str">
        <f t="shared" si="31"/>
        <v/>
      </c>
      <c r="B939" t="str">
        <f>IF(D939&gt;0,VLOOKUP(D939,'1. Kontoplan'!$A$4:$B$43,2,0),"")</f>
        <v/>
      </c>
      <c r="I939" s="36"/>
      <c r="J939" s="12" t="str">
        <f t="shared" si="32"/>
        <v/>
      </c>
    </row>
    <row r="940" spans="1:10" x14ac:dyDescent="0.2">
      <c r="A940" s="123" t="str">
        <f t="shared" si="31"/>
        <v/>
      </c>
      <c r="B940" t="str">
        <f>IF(D940&gt;0,VLOOKUP(D940,'1. Kontoplan'!$A$4:$B$43,2,0),"")</f>
        <v/>
      </c>
      <c r="I940" s="36"/>
      <c r="J940" s="12" t="str">
        <f t="shared" si="32"/>
        <v/>
      </c>
    </row>
    <row r="941" spans="1:10" x14ac:dyDescent="0.2">
      <c r="A941" s="123" t="str">
        <f t="shared" si="31"/>
        <v/>
      </c>
      <c r="B941" t="str">
        <f>IF(D941&gt;0,VLOOKUP(D941,'1. Kontoplan'!$A$4:$B$43,2,0),"")</f>
        <v/>
      </c>
      <c r="I941" s="36"/>
      <c r="J941" s="12" t="str">
        <f t="shared" si="32"/>
        <v/>
      </c>
    </row>
    <row r="942" spans="1:10" x14ac:dyDescent="0.2">
      <c r="A942" s="123" t="str">
        <f t="shared" si="31"/>
        <v/>
      </c>
      <c r="B942" t="str">
        <f>IF(D942&gt;0,VLOOKUP(D942,'1. Kontoplan'!$A$4:$B$43,2,0),"")</f>
        <v/>
      </c>
      <c r="I942" s="36"/>
      <c r="J942" s="12" t="str">
        <f t="shared" si="32"/>
        <v/>
      </c>
    </row>
    <row r="943" spans="1:10" x14ac:dyDescent="0.2">
      <c r="A943" s="123" t="str">
        <f t="shared" si="31"/>
        <v/>
      </c>
      <c r="B943" t="str">
        <f>IF(D943&gt;0,VLOOKUP(D943,'1. Kontoplan'!$A$4:$B$43,2,0),"")</f>
        <v/>
      </c>
      <c r="I943" s="36"/>
      <c r="J943" s="12" t="str">
        <f t="shared" si="32"/>
        <v/>
      </c>
    </row>
    <row r="944" spans="1:10" x14ac:dyDescent="0.2">
      <c r="A944" s="123" t="str">
        <f t="shared" si="31"/>
        <v/>
      </c>
      <c r="B944" t="str">
        <f>IF(D944&gt;0,VLOOKUP(D944,'1. Kontoplan'!$A$4:$B$43,2,0),"")</f>
        <v/>
      </c>
      <c r="I944" s="36"/>
      <c r="J944" s="12" t="str">
        <f t="shared" si="32"/>
        <v/>
      </c>
    </row>
    <row r="945" spans="1:10" x14ac:dyDescent="0.2">
      <c r="A945" s="123" t="str">
        <f t="shared" si="31"/>
        <v/>
      </c>
      <c r="B945" t="str">
        <f>IF(D945&gt;0,VLOOKUP(D945,'1. Kontoplan'!$A$4:$B$43,2,0),"")</f>
        <v/>
      </c>
      <c r="I945" s="36"/>
      <c r="J945" s="12" t="str">
        <f t="shared" si="32"/>
        <v/>
      </c>
    </row>
    <row r="946" spans="1:10" x14ac:dyDescent="0.2">
      <c r="A946" s="123" t="str">
        <f t="shared" si="31"/>
        <v/>
      </c>
      <c r="B946" t="str">
        <f>IF(D946&gt;0,VLOOKUP(D946,'1. Kontoplan'!$A$4:$B$43,2,0),"")</f>
        <v/>
      </c>
      <c r="I946" s="36"/>
      <c r="J946" s="12" t="str">
        <f t="shared" si="32"/>
        <v/>
      </c>
    </row>
    <row r="947" spans="1:10" x14ac:dyDescent="0.2">
      <c r="A947" s="123" t="str">
        <f t="shared" si="31"/>
        <v/>
      </c>
      <c r="B947" t="str">
        <f>IF(D947&gt;0,VLOOKUP(D947,'1. Kontoplan'!$A$4:$B$43,2,0),"")</f>
        <v/>
      </c>
      <c r="I947" s="36"/>
      <c r="J947" s="12" t="str">
        <f t="shared" si="32"/>
        <v/>
      </c>
    </row>
    <row r="948" spans="1:10" x14ac:dyDescent="0.2">
      <c r="A948" s="123" t="str">
        <f t="shared" si="31"/>
        <v/>
      </c>
      <c r="B948" t="str">
        <f>IF(D948&gt;0,VLOOKUP(D948,'1. Kontoplan'!$A$4:$B$43,2,0),"")</f>
        <v/>
      </c>
      <c r="I948" s="36"/>
      <c r="J948" s="12" t="str">
        <f t="shared" si="32"/>
        <v/>
      </c>
    </row>
    <row r="949" spans="1:10" x14ac:dyDescent="0.2">
      <c r="A949" s="123" t="str">
        <f t="shared" si="31"/>
        <v/>
      </c>
      <c r="B949" t="str">
        <f>IF(D949&gt;0,VLOOKUP(D949,'1. Kontoplan'!$A$4:$B$43,2,0),"")</f>
        <v/>
      </c>
      <c r="I949" s="36"/>
      <c r="J949" s="12" t="str">
        <f t="shared" si="32"/>
        <v/>
      </c>
    </row>
    <row r="950" spans="1:10" x14ac:dyDescent="0.2">
      <c r="A950" s="123" t="str">
        <f t="shared" si="31"/>
        <v/>
      </c>
      <c r="B950" t="str">
        <f>IF(D950&gt;0,VLOOKUP(D950,'1. Kontoplan'!$A$4:$B$43,2,0),"")</f>
        <v/>
      </c>
      <c r="I950" s="36"/>
      <c r="J950" s="12" t="str">
        <f t="shared" si="32"/>
        <v/>
      </c>
    </row>
    <row r="951" spans="1:10" x14ac:dyDescent="0.2">
      <c r="A951" s="123" t="str">
        <f t="shared" si="31"/>
        <v/>
      </c>
      <c r="B951" t="str">
        <f>IF(D951&gt;0,VLOOKUP(D951,'1. Kontoplan'!$A$4:$B$43,2,0),"")</f>
        <v/>
      </c>
      <c r="I951" s="36"/>
      <c r="J951" s="12" t="str">
        <f t="shared" si="32"/>
        <v/>
      </c>
    </row>
    <row r="952" spans="1:10" x14ac:dyDescent="0.2">
      <c r="A952" s="123" t="str">
        <f t="shared" si="31"/>
        <v/>
      </c>
      <c r="B952" t="str">
        <f>IF(D952&gt;0,VLOOKUP(D952,'1. Kontoplan'!$A$4:$B$43,2,0),"")</f>
        <v/>
      </c>
      <c r="I952" s="36"/>
      <c r="J952" s="12" t="str">
        <f t="shared" si="32"/>
        <v/>
      </c>
    </row>
    <row r="953" spans="1:10" x14ac:dyDescent="0.2">
      <c r="A953" s="123" t="str">
        <f t="shared" si="31"/>
        <v/>
      </c>
      <c r="B953" t="str">
        <f>IF(D953&gt;0,VLOOKUP(D953,'1. Kontoplan'!$A$4:$B$43,2,0),"")</f>
        <v/>
      </c>
      <c r="I953" s="36"/>
      <c r="J953" s="12" t="str">
        <f t="shared" si="32"/>
        <v/>
      </c>
    </row>
    <row r="954" spans="1:10" x14ac:dyDescent="0.2">
      <c r="A954" s="123" t="str">
        <f t="shared" si="31"/>
        <v/>
      </c>
      <c r="B954" t="str">
        <f>IF(D954&gt;0,VLOOKUP(D954,'1. Kontoplan'!$A$4:$B$43,2,0),"")</f>
        <v/>
      </c>
      <c r="I954" s="36"/>
      <c r="J954" s="12" t="str">
        <f t="shared" si="32"/>
        <v/>
      </c>
    </row>
    <row r="955" spans="1:10" x14ac:dyDescent="0.2">
      <c r="A955" s="123" t="str">
        <f t="shared" si="31"/>
        <v/>
      </c>
      <c r="B955" t="str">
        <f>IF(D955&gt;0,VLOOKUP(D955,'1. Kontoplan'!$A$4:$B$43,2,0),"")</f>
        <v/>
      </c>
      <c r="I955" s="36"/>
      <c r="J955" s="12" t="str">
        <f t="shared" si="32"/>
        <v/>
      </c>
    </row>
    <row r="956" spans="1:10" x14ac:dyDescent="0.2">
      <c r="A956" s="123" t="str">
        <f t="shared" si="31"/>
        <v/>
      </c>
      <c r="B956" t="str">
        <f>IF(D956&gt;0,VLOOKUP(D956,'1. Kontoplan'!$A$4:$B$43,2,0),"")</f>
        <v/>
      </c>
      <c r="I956" s="36"/>
      <c r="J956" s="12" t="str">
        <f t="shared" si="32"/>
        <v/>
      </c>
    </row>
    <row r="957" spans="1:10" x14ac:dyDescent="0.2">
      <c r="A957" s="123" t="str">
        <f t="shared" si="31"/>
        <v/>
      </c>
      <c r="B957" t="str">
        <f>IF(D957&gt;0,VLOOKUP(D957,'1. Kontoplan'!$A$4:$B$43,2,0),"")</f>
        <v/>
      </c>
      <c r="I957" s="36"/>
      <c r="J957" s="12" t="str">
        <f t="shared" si="32"/>
        <v/>
      </c>
    </row>
    <row r="958" spans="1:10" x14ac:dyDescent="0.2">
      <c r="A958" s="123" t="str">
        <f t="shared" si="31"/>
        <v/>
      </c>
      <c r="B958" t="str">
        <f>IF(D958&gt;0,VLOOKUP(D958,'1. Kontoplan'!$A$4:$B$43,2,0),"")</f>
        <v/>
      </c>
      <c r="I958" s="36"/>
      <c r="J958" s="12" t="str">
        <f t="shared" si="32"/>
        <v/>
      </c>
    </row>
    <row r="959" spans="1:10" x14ac:dyDescent="0.2">
      <c r="A959" s="123" t="str">
        <f t="shared" si="31"/>
        <v/>
      </c>
      <c r="B959" t="str">
        <f>IF(D959&gt;0,VLOOKUP(D959,'1. Kontoplan'!$A$4:$B$43,2,0),"")</f>
        <v/>
      </c>
      <c r="I959" s="36"/>
      <c r="J959" s="12" t="str">
        <f t="shared" si="32"/>
        <v/>
      </c>
    </row>
    <row r="960" spans="1:10" x14ac:dyDescent="0.2">
      <c r="A960" s="123" t="str">
        <f t="shared" si="31"/>
        <v/>
      </c>
      <c r="B960" t="str">
        <f>IF(D960&gt;0,VLOOKUP(D960,'1. Kontoplan'!$A$4:$B$43,2,0),"")</f>
        <v/>
      </c>
      <c r="I960" s="36"/>
      <c r="J960" s="12" t="str">
        <f t="shared" si="32"/>
        <v/>
      </c>
    </row>
    <row r="961" spans="1:10" x14ac:dyDescent="0.2">
      <c r="A961" s="123" t="str">
        <f t="shared" si="31"/>
        <v/>
      </c>
      <c r="B961" t="str">
        <f>IF(D961&gt;0,VLOOKUP(D961,'1. Kontoplan'!$A$4:$B$43,2,0),"")</f>
        <v/>
      </c>
      <c r="I961" s="36"/>
      <c r="J961" s="12" t="str">
        <f t="shared" si="32"/>
        <v/>
      </c>
    </row>
    <row r="962" spans="1:10" x14ac:dyDescent="0.2">
      <c r="A962" s="123" t="str">
        <f t="shared" si="31"/>
        <v/>
      </c>
      <c r="B962" t="str">
        <f>IF(D962&gt;0,VLOOKUP(D962,'1. Kontoplan'!$A$4:$B$43,2,0),"")</f>
        <v/>
      </c>
      <c r="I962" s="36"/>
      <c r="J962" s="12" t="str">
        <f t="shared" si="32"/>
        <v/>
      </c>
    </row>
    <row r="963" spans="1:10" x14ac:dyDescent="0.2">
      <c r="A963" s="123" t="str">
        <f t="shared" si="31"/>
        <v/>
      </c>
      <c r="B963" t="str">
        <f>IF(D963&gt;0,VLOOKUP(D963,'1. Kontoplan'!$A$4:$B$43,2,0),"")</f>
        <v/>
      </c>
      <c r="I963" s="36"/>
      <c r="J963" s="12" t="str">
        <f t="shared" si="32"/>
        <v/>
      </c>
    </row>
    <row r="964" spans="1:10" x14ac:dyDescent="0.2">
      <c r="A964" s="123" t="str">
        <f t="shared" si="31"/>
        <v/>
      </c>
      <c r="B964" t="str">
        <f>IF(D964&gt;0,VLOOKUP(D964,'1. Kontoplan'!$A$4:$B$43,2,0),"")</f>
        <v/>
      </c>
      <c r="I964" s="36"/>
      <c r="J964" s="12" t="str">
        <f t="shared" si="32"/>
        <v/>
      </c>
    </row>
    <row r="965" spans="1:10" x14ac:dyDescent="0.2">
      <c r="A965" s="123" t="str">
        <f t="shared" si="31"/>
        <v/>
      </c>
      <c r="B965" t="str">
        <f>IF(D965&gt;0,VLOOKUP(D965,'1. Kontoplan'!$A$4:$B$43,2,0),"")</f>
        <v/>
      </c>
      <c r="I965" s="36"/>
      <c r="J965" s="12" t="str">
        <f t="shared" si="32"/>
        <v/>
      </c>
    </row>
    <row r="966" spans="1:10" x14ac:dyDescent="0.2">
      <c r="A966" s="123" t="str">
        <f t="shared" si="31"/>
        <v/>
      </c>
      <c r="B966" t="str">
        <f>IF(D966&gt;0,VLOOKUP(D966,'1. Kontoplan'!$A$4:$B$43,2,0),"")</f>
        <v/>
      </c>
      <c r="I966" s="36"/>
      <c r="J966" s="12" t="str">
        <f t="shared" si="32"/>
        <v/>
      </c>
    </row>
    <row r="967" spans="1:10" x14ac:dyDescent="0.2">
      <c r="A967" s="123" t="str">
        <f t="shared" si="31"/>
        <v/>
      </c>
      <c r="B967" t="str">
        <f>IF(D967&gt;0,VLOOKUP(D967,'1. Kontoplan'!$A$4:$B$43,2,0),"")</f>
        <v/>
      </c>
      <c r="I967" s="36"/>
      <c r="J967" s="12" t="str">
        <f t="shared" si="32"/>
        <v/>
      </c>
    </row>
    <row r="968" spans="1:10" x14ac:dyDescent="0.2">
      <c r="A968" s="123" t="str">
        <f t="shared" si="31"/>
        <v/>
      </c>
      <c r="B968" t="str">
        <f>IF(D968&gt;0,VLOOKUP(D968,'1. Kontoplan'!$A$4:$B$43,2,0),"")</f>
        <v/>
      </c>
      <c r="I968" s="36"/>
      <c r="J968" s="12" t="str">
        <f t="shared" si="32"/>
        <v/>
      </c>
    </row>
    <row r="969" spans="1:10" x14ac:dyDescent="0.2">
      <c r="A969" s="123" t="str">
        <f t="shared" si="31"/>
        <v/>
      </c>
      <c r="B969" t="str">
        <f>IF(D969&gt;0,VLOOKUP(D969,'1. Kontoplan'!$A$4:$B$43,2,0),"")</f>
        <v/>
      </c>
      <c r="I969" s="36"/>
      <c r="J969" s="12" t="str">
        <f t="shared" si="32"/>
        <v/>
      </c>
    </row>
    <row r="970" spans="1:10" x14ac:dyDescent="0.2">
      <c r="A970" s="123" t="str">
        <f t="shared" si="31"/>
        <v/>
      </c>
      <c r="B970" t="str">
        <f>IF(D970&gt;0,VLOOKUP(D970,'1. Kontoplan'!$A$4:$B$43,2,0),"")</f>
        <v/>
      </c>
      <c r="I970" s="36"/>
      <c r="J970" s="12" t="str">
        <f t="shared" si="32"/>
        <v/>
      </c>
    </row>
    <row r="971" spans="1:10" x14ac:dyDescent="0.2">
      <c r="A971" s="123" t="str">
        <f t="shared" si="31"/>
        <v/>
      </c>
      <c r="B971" t="str">
        <f>IF(D971&gt;0,VLOOKUP(D971,'1. Kontoplan'!$A$4:$B$43,2,0),"")</f>
        <v/>
      </c>
      <c r="I971" s="36"/>
      <c r="J971" s="12" t="str">
        <f t="shared" si="32"/>
        <v/>
      </c>
    </row>
    <row r="972" spans="1:10" x14ac:dyDescent="0.2">
      <c r="A972" s="123" t="str">
        <f t="shared" ref="A972:A1005" si="33">IF(D972&gt;1,A971+1,"")</f>
        <v/>
      </c>
      <c r="B972" t="str">
        <f>IF(D972&gt;0,VLOOKUP(D972,'1. Kontoplan'!$A$4:$B$43,2,0),"")</f>
        <v/>
      </c>
      <c r="I972" s="36"/>
      <c r="J972" s="12" t="str">
        <f t="shared" ref="J972:J1007" si="34">IF(D972&gt;0,J971+IF(D972&gt;2000,G972-H972,0),"")</f>
        <v/>
      </c>
    </row>
    <row r="973" spans="1:10" x14ac:dyDescent="0.2">
      <c r="A973" s="123" t="str">
        <f t="shared" si="33"/>
        <v/>
      </c>
      <c r="B973" t="str">
        <f>IF(D973&gt;0,VLOOKUP(D973,'1. Kontoplan'!$A$4:$B$43,2,0),"")</f>
        <v/>
      </c>
      <c r="I973" s="36"/>
      <c r="J973" s="12" t="str">
        <f t="shared" si="34"/>
        <v/>
      </c>
    </row>
    <row r="974" spans="1:10" x14ac:dyDescent="0.2">
      <c r="A974" s="123" t="str">
        <f t="shared" si="33"/>
        <v/>
      </c>
      <c r="B974" t="str">
        <f>IF(D974&gt;0,VLOOKUP(D974,'1. Kontoplan'!$A$4:$B$43,2,0),"")</f>
        <v/>
      </c>
      <c r="I974" s="36"/>
      <c r="J974" s="12" t="str">
        <f t="shared" si="34"/>
        <v/>
      </c>
    </row>
    <row r="975" spans="1:10" x14ac:dyDescent="0.2">
      <c r="A975" s="123" t="str">
        <f t="shared" si="33"/>
        <v/>
      </c>
      <c r="B975" t="str">
        <f>IF(D975&gt;0,VLOOKUP(D975,'1. Kontoplan'!$A$4:$B$43,2,0),"")</f>
        <v/>
      </c>
      <c r="I975" s="36"/>
      <c r="J975" s="12" t="str">
        <f t="shared" si="34"/>
        <v/>
      </c>
    </row>
    <row r="976" spans="1:10" x14ac:dyDescent="0.2">
      <c r="A976" s="123" t="str">
        <f t="shared" si="33"/>
        <v/>
      </c>
      <c r="B976" t="str">
        <f>IF(D976&gt;0,VLOOKUP(D976,'1. Kontoplan'!$A$4:$B$43,2,0),"")</f>
        <v/>
      </c>
      <c r="I976" s="36"/>
      <c r="J976" s="12" t="str">
        <f t="shared" si="34"/>
        <v/>
      </c>
    </row>
    <row r="977" spans="1:10" x14ac:dyDescent="0.2">
      <c r="A977" s="123" t="str">
        <f t="shared" si="33"/>
        <v/>
      </c>
      <c r="B977" t="str">
        <f>IF(D977&gt;0,VLOOKUP(D977,'1. Kontoplan'!$A$4:$B$43,2,0),"")</f>
        <v/>
      </c>
      <c r="I977" s="36"/>
      <c r="J977" s="12" t="str">
        <f t="shared" si="34"/>
        <v/>
      </c>
    </row>
    <row r="978" spans="1:10" x14ac:dyDescent="0.2">
      <c r="A978" s="123" t="str">
        <f t="shared" si="33"/>
        <v/>
      </c>
      <c r="B978" t="str">
        <f>IF(D978&gt;0,VLOOKUP(D978,'1. Kontoplan'!$A$4:$B$43,2,0),"")</f>
        <v/>
      </c>
      <c r="I978" s="36"/>
      <c r="J978" s="12" t="str">
        <f t="shared" si="34"/>
        <v/>
      </c>
    </row>
    <row r="979" spans="1:10" x14ac:dyDescent="0.2">
      <c r="A979" s="123" t="str">
        <f t="shared" si="33"/>
        <v/>
      </c>
      <c r="B979" t="str">
        <f>IF(D979&gt;0,VLOOKUP(D979,'1. Kontoplan'!$A$4:$B$43,2,0),"")</f>
        <v/>
      </c>
      <c r="I979" s="36"/>
      <c r="J979" s="12" t="str">
        <f t="shared" si="34"/>
        <v/>
      </c>
    </row>
    <row r="980" spans="1:10" x14ac:dyDescent="0.2">
      <c r="A980" s="123" t="str">
        <f t="shared" si="33"/>
        <v/>
      </c>
      <c r="B980" t="str">
        <f>IF(D980&gt;0,VLOOKUP(D980,'1. Kontoplan'!$A$4:$B$43,2,0),"")</f>
        <v/>
      </c>
      <c r="I980" s="36"/>
      <c r="J980" s="12" t="str">
        <f t="shared" si="34"/>
        <v/>
      </c>
    </row>
    <row r="981" spans="1:10" x14ac:dyDescent="0.2">
      <c r="A981" s="123" t="str">
        <f t="shared" si="33"/>
        <v/>
      </c>
      <c r="B981" t="str">
        <f>IF(D981&gt;0,VLOOKUP(D981,'1. Kontoplan'!$A$4:$B$43,2,0),"")</f>
        <v/>
      </c>
      <c r="I981" s="36"/>
      <c r="J981" s="12" t="str">
        <f t="shared" si="34"/>
        <v/>
      </c>
    </row>
    <row r="982" spans="1:10" x14ac:dyDescent="0.2">
      <c r="A982" s="123" t="str">
        <f t="shared" si="33"/>
        <v/>
      </c>
      <c r="B982" t="str">
        <f>IF(D982&gt;0,VLOOKUP(D982,'1. Kontoplan'!$A$4:$B$43,2,0),"")</f>
        <v/>
      </c>
      <c r="I982" s="36"/>
      <c r="J982" s="12" t="str">
        <f t="shared" si="34"/>
        <v/>
      </c>
    </row>
    <row r="983" spans="1:10" x14ac:dyDescent="0.2">
      <c r="A983" s="123" t="str">
        <f t="shared" si="33"/>
        <v/>
      </c>
      <c r="B983" t="str">
        <f>IF(D983&gt;0,VLOOKUP(D983,'1. Kontoplan'!$A$4:$B$43,2,0),"")</f>
        <v/>
      </c>
      <c r="I983" s="36"/>
      <c r="J983" s="12" t="str">
        <f t="shared" si="34"/>
        <v/>
      </c>
    </row>
    <row r="984" spans="1:10" x14ac:dyDescent="0.2">
      <c r="A984" s="123" t="str">
        <f t="shared" si="33"/>
        <v/>
      </c>
      <c r="B984" t="str">
        <f>IF(D984&gt;0,VLOOKUP(D984,'1. Kontoplan'!$A$4:$B$43,2,0),"")</f>
        <v/>
      </c>
      <c r="I984" s="36"/>
      <c r="J984" s="12" t="str">
        <f t="shared" si="34"/>
        <v/>
      </c>
    </row>
    <row r="985" spans="1:10" x14ac:dyDescent="0.2">
      <c r="A985" s="123" t="str">
        <f t="shared" si="33"/>
        <v/>
      </c>
      <c r="B985" t="str">
        <f>IF(D985&gt;0,VLOOKUP(D985,'1. Kontoplan'!$A$4:$B$43,2,0),"")</f>
        <v/>
      </c>
      <c r="I985" s="36"/>
      <c r="J985" s="12" t="str">
        <f t="shared" si="34"/>
        <v/>
      </c>
    </row>
    <row r="986" spans="1:10" x14ac:dyDescent="0.2">
      <c r="A986" s="123" t="str">
        <f t="shared" si="33"/>
        <v/>
      </c>
      <c r="B986" t="str">
        <f>IF(D986&gt;0,VLOOKUP(D986,'1. Kontoplan'!$A$4:$B$43,2,0),"")</f>
        <v/>
      </c>
      <c r="I986" s="36"/>
      <c r="J986" s="12" t="str">
        <f t="shared" si="34"/>
        <v/>
      </c>
    </row>
    <row r="987" spans="1:10" x14ac:dyDescent="0.2">
      <c r="A987" s="123" t="str">
        <f t="shared" si="33"/>
        <v/>
      </c>
      <c r="B987" t="str">
        <f>IF(D987&gt;0,VLOOKUP(D987,'1. Kontoplan'!$A$4:$B$43,2,0),"")</f>
        <v/>
      </c>
      <c r="I987" s="36"/>
      <c r="J987" s="12" t="str">
        <f t="shared" si="34"/>
        <v/>
      </c>
    </row>
    <row r="988" spans="1:10" x14ac:dyDescent="0.2">
      <c r="A988" s="123" t="str">
        <f t="shared" si="33"/>
        <v/>
      </c>
      <c r="B988" t="str">
        <f>IF(D988&gt;0,VLOOKUP(D988,'1. Kontoplan'!$A$4:$B$43,2,0),"")</f>
        <v/>
      </c>
      <c r="I988" s="36"/>
      <c r="J988" s="12" t="str">
        <f t="shared" si="34"/>
        <v/>
      </c>
    </row>
    <row r="989" spans="1:10" x14ac:dyDescent="0.2">
      <c r="A989" s="123" t="str">
        <f t="shared" si="33"/>
        <v/>
      </c>
      <c r="B989" t="str">
        <f>IF(D989&gt;0,VLOOKUP(D989,'1. Kontoplan'!$A$4:$B$43,2,0),"")</f>
        <v/>
      </c>
      <c r="I989" s="36"/>
      <c r="J989" s="12" t="str">
        <f t="shared" si="34"/>
        <v/>
      </c>
    </row>
    <row r="990" spans="1:10" x14ac:dyDescent="0.2">
      <c r="A990" s="123" t="str">
        <f t="shared" si="33"/>
        <v/>
      </c>
      <c r="B990" t="str">
        <f>IF(D990&gt;0,VLOOKUP(D990,'1. Kontoplan'!$A$4:$B$43,2,0),"")</f>
        <v/>
      </c>
      <c r="I990" s="36"/>
      <c r="J990" s="12" t="str">
        <f t="shared" si="34"/>
        <v/>
      </c>
    </row>
    <row r="991" spans="1:10" x14ac:dyDescent="0.2">
      <c r="A991" s="123" t="str">
        <f t="shared" si="33"/>
        <v/>
      </c>
      <c r="B991" t="str">
        <f>IF(D991&gt;0,VLOOKUP(D991,'1. Kontoplan'!$A$4:$B$43,2,0),"")</f>
        <v/>
      </c>
      <c r="I991" s="36"/>
      <c r="J991" s="12" t="str">
        <f t="shared" si="34"/>
        <v/>
      </c>
    </row>
    <row r="992" spans="1:10" x14ac:dyDescent="0.2">
      <c r="A992" s="123" t="str">
        <f t="shared" si="33"/>
        <v/>
      </c>
      <c r="B992" t="str">
        <f>IF(D992&gt;0,VLOOKUP(D992,'1. Kontoplan'!$A$4:$B$43,2,0),"")</f>
        <v/>
      </c>
      <c r="I992" s="36"/>
      <c r="J992" s="12" t="str">
        <f t="shared" si="34"/>
        <v/>
      </c>
    </row>
    <row r="993" spans="1:10" x14ac:dyDescent="0.2">
      <c r="A993" s="123" t="str">
        <f t="shared" si="33"/>
        <v/>
      </c>
      <c r="B993" t="str">
        <f>IF(D993&gt;0,VLOOKUP(D993,'1. Kontoplan'!$A$4:$B$43,2,0),"")</f>
        <v/>
      </c>
      <c r="I993" s="36"/>
      <c r="J993" s="12" t="str">
        <f t="shared" si="34"/>
        <v/>
      </c>
    </row>
    <row r="994" spans="1:10" x14ac:dyDescent="0.2">
      <c r="A994" s="123" t="str">
        <f t="shared" si="33"/>
        <v/>
      </c>
      <c r="B994" t="str">
        <f>IF(D994&gt;0,VLOOKUP(D994,'1. Kontoplan'!$A$4:$B$43,2,0),"")</f>
        <v/>
      </c>
      <c r="I994" s="36"/>
      <c r="J994" s="12" t="str">
        <f t="shared" si="34"/>
        <v/>
      </c>
    </row>
    <row r="995" spans="1:10" x14ac:dyDescent="0.2">
      <c r="A995" s="123" t="str">
        <f t="shared" si="33"/>
        <v/>
      </c>
      <c r="B995" t="str">
        <f>IF(D995&gt;0,VLOOKUP(D995,'1. Kontoplan'!$A$4:$B$43,2,0),"")</f>
        <v/>
      </c>
      <c r="I995" s="36"/>
      <c r="J995" s="12" t="str">
        <f t="shared" si="34"/>
        <v/>
      </c>
    </row>
    <row r="996" spans="1:10" x14ac:dyDescent="0.2">
      <c r="A996" s="123" t="str">
        <f t="shared" si="33"/>
        <v/>
      </c>
      <c r="B996" t="str">
        <f>IF(D996&gt;0,VLOOKUP(D996,'1. Kontoplan'!$A$4:$B$43,2,0),"")</f>
        <v/>
      </c>
      <c r="I996" s="36"/>
      <c r="J996" s="12" t="str">
        <f t="shared" si="34"/>
        <v/>
      </c>
    </row>
    <row r="997" spans="1:10" x14ac:dyDescent="0.2">
      <c r="A997" s="123" t="str">
        <f t="shared" si="33"/>
        <v/>
      </c>
      <c r="B997" t="str">
        <f>IF(D997&gt;0,VLOOKUP(D997,'1. Kontoplan'!$A$4:$B$43,2,0),"")</f>
        <v/>
      </c>
      <c r="I997" s="36"/>
      <c r="J997" s="12" t="str">
        <f t="shared" si="34"/>
        <v/>
      </c>
    </row>
    <row r="998" spans="1:10" x14ac:dyDescent="0.2">
      <c r="A998" s="123" t="str">
        <f t="shared" si="33"/>
        <v/>
      </c>
      <c r="B998" t="str">
        <f>IF(D998&gt;0,VLOOKUP(D998,'1. Kontoplan'!$A$4:$B$43,2,0),"")</f>
        <v/>
      </c>
      <c r="I998" s="36"/>
      <c r="J998" s="12" t="str">
        <f t="shared" si="34"/>
        <v/>
      </c>
    </row>
    <row r="999" spans="1:10" x14ac:dyDescent="0.2">
      <c r="A999" s="123" t="str">
        <f t="shared" si="33"/>
        <v/>
      </c>
      <c r="B999" t="str">
        <f>IF(D999&gt;0,VLOOKUP(D999,'1. Kontoplan'!$A$4:$B$43,2,0),"")</f>
        <v/>
      </c>
      <c r="I999" s="36"/>
      <c r="J999" s="12" t="str">
        <f t="shared" si="34"/>
        <v/>
      </c>
    </row>
    <row r="1000" spans="1:10" x14ac:dyDescent="0.2">
      <c r="A1000" s="123" t="str">
        <f t="shared" si="33"/>
        <v/>
      </c>
      <c r="B1000" t="str">
        <f>IF(D1000&gt;0,VLOOKUP(D1000,'1. Kontoplan'!$A$4:$B$43,2,0),"")</f>
        <v/>
      </c>
      <c r="I1000" s="36"/>
      <c r="J1000" s="12" t="str">
        <f t="shared" si="34"/>
        <v/>
      </c>
    </row>
    <row r="1001" spans="1:10" x14ac:dyDescent="0.2">
      <c r="A1001" s="123" t="str">
        <f t="shared" si="33"/>
        <v/>
      </c>
      <c r="B1001" t="str">
        <f>IF(D1001&gt;0,VLOOKUP(D1001,'1. Kontoplan'!$A$4:$B$43,2,0),"")</f>
        <v/>
      </c>
      <c r="I1001" s="36"/>
      <c r="J1001" s="12" t="str">
        <f t="shared" si="34"/>
        <v/>
      </c>
    </row>
    <row r="1002" spans="1:10" x14ac:dyDescent="0.2">
      <c r="A1002" s="123" t="str">
        <f t="shared" si="33"/>
        <v/>
      </c>
      <c r="B1002" t="str">
        <f>IF(D1002&gt;0,VLOOKUP(D1002,'1. Kontoplan'!$A$4:$B$43,2,0),"")</f>
        <v/>
      </c>
      <c r="I1002" s="36"/>
      <c r="J1002" s="12" t="str">
        <f t="shared" si="34"/>
        <v/>
      </c>
    </row>
    <row r="1003" spans="1:10" x14ac:dyDescent="0.2">
      <c r="A1003" s="123" t="str">
        <f t="shared" si="33"/>
        <v/>
      </c>
      <c r="B1003" t="str">
        <f>IF(D1003&gt;0,VLOOKUP(D1003,'1. Kontoplan'!$A$4:$B$43,2,0),"")</f>
        <v/>
      </c>
      <c r="I1003" s="36"/>
      <c r="J1003" s="12" t="str">
        <f t="shared" si="34"/>
        <v/>
      </c>
    </row>
    <row r="1004" spans="1:10" x14ac:dyDescent="0.2">
      <c r="A1004" s="123" t="str">
        <f t="shared" si="33"/>
        <v/>
      </c>
      <c r="B1004" t="str">
        <f>IF(D1004&gt;0,VLOOKUP(D1004,'1. Kontoplan'!$A$4:$B$43,2,0),"")</f>
        <v/>
      </c>
      <c r="I1004" s="36"/>
      <c r="J1004" s="12" t="str">
        <f t="shared" si="34"/>
        <v/>
      </c>
    </row>
    <row r="1005" spans="1:10" x14ac:dyDescent="0.2">
      <c r="A1005" s="123" t="str">
        <f t="shared" si="33"/>
        <v/>
      </c>
      <c r="B1005" t="str">
        <f>IF(D1005&gt;0,VLOOKUP(D1005,'1. Kontoplan'!$A$4:$B$43,2,0),"")</f>
        <v/>
      </c>
      <c r="I1005" s="36"/>
      <c r="J1005" s="12" t="str">
        <f t="shared" si="34"/>
        <v/>
      </c>
    </row>
    <row r="1006" spans="1:10" s="83" customFormat="1" x14ac:dyDescent="0.2">
      <c r="A1006" s="124"/>
      <c r="B1006" t="str">
        <f>IF(D1006&gt;0,VLOOKUP(D1006,'1. Kontoplan'!$A$4:$B$43,2,0),"")</f>
        <v/>
      </c>
      <c r="C1006" s="84"/>
      <c r="D1006" s="85"/>
      <c r="E1006" s="85"/>
      <c r="F1006" s="86"/>
      <c r="G1006" s="87"/>
      <c r="H1006" s="87"/>
      <c r="I1006" s="88"/>
      <c r="J1006" s="12" t="str">
        <f t="shared" si="34"/>
        <v/>
      </c>
    </row>
    <row r="1007" spans="1:10" x14ac:dyDescent="0.2">
      <c r="A1007" s="123"/>
      <c r="B1007" t="str">
        <f>IF(D1007&gt;0,VLOOKUP(D1007,'1. Kontoplan'!$A$4:$B$43,2,0),"")</f>
        <v/>
      </c>
      <c r="J1007" s="12" t="str">
        <f t="shared" si="34"/>
        <v/>
      </c>
    </row>
    <row r="1008" spans="1:10" x14ac:dyDescent="0.2">
      <c r="B1008" s="38" t="s">
        <v>79</v>
      </c>
    </row>
  </sheetData>
  <sheetProtection sheet="1" objects="1" scenarios="1" sort="0" autoFilter="0"/>
  <protectedRanges>
    <protectedRange sqref="A10:J963" name="TilladFilter"/>
  </protectedRanges>
  <autoFilter ref="A10:J1008" xr:uid="{00000000-0009-0000-0000-000001000000}"/>
  <mergeCells count="1">
    <mergeCell ref="A1:J1"/>
  </mergeCells>
  <phoneticPr fontId="2" type="noConversion"/>
  <dataValidations xWindow="278" yWindow="464" count="16">
    <dataValidation allowBlank="1" showErrorMessage="1" promptTitle="Her posteres udgifter" prompt="Indskriv kun med tal - dvs brug ikke punktum mellem cifre" sqref="H11:H46" xr:uid="{00000000-0002-0000-0100-000000000000}"/>
    <dataValidation allowBlank="1" showInputMessage="1" showErrorMessage="1" promptTitle="I den her kolonne skrives dato" prompt="Anfør den dato, hvor posteringen finder sted. Start med dag, herefter måned og slut med år - eksempelvis 15-09-2014" sqref="C1008:C1048576" xr:uid="{00000000-0002-0000-0100-000001000000}"/>
    <dataValidation allowBlank="1" showInputMessage="1" showErrorMessage="1" promptTitle="Konto" prompt="Anfør her den konto, som posteringen vedrører." sqref="D10:E10 D1008:E1048576" xr:uid="{00000000-0002-0000-0100-000002000000}"/>
    <dataValidation allowBlank="1" showErrorMessage="1" promptTitle="Her posteres udgifter" prompt="Indskriv kun med tal - dvs brug ikke punktum mellem cifre. Dog anvendes naturligvis komma, hvis der angives øre-beløb." sqref="H47:H1005" xr:uid="{00000000-0002-0000-0100-000003000000}"/>
    <dataValidation allowBlank="1" showErrorMessage="1" promptTitle="I den her kolonne skrives dato" prompt="Anfør den dato, hvor posteringen finder sted. Start med dag, herefter måned og slut med år - eksempelvis 15-09-2014" sqref="C2 C4 C9" xr:uid="{00000000-0002-0000-0100-000004000000}"/>
    <dataValidation allowBlank="1" showInputMessage="1" showErrorMessage="1" promptTitle="Fritekst" prompt="Her kan du skrive en tekst, der hjælper dig med at huske, hvad posteringen vedrører" sqref="B1008 F1009:F1048576 F2 F9:F10 B6:B8" xr:uid="{00000000-0002-0000-0100-000005000000}"/>
    <dataValidation allowBlank="1" showErrorMessage="1" promptTitle="Fritekst" prompt="Her kan du skrive en tekst, der hjælper dig med at huske, hvad posteringen vedrører" sqref="F11:F1007" xr:uid="{00000000-0002-0000-0100-000008000000}"/>
    <dataValidation allowBlank="1" showErrorMessage="1" promptTitle="Her posteres indtægter" prompt="Indskriv uden brug af andet end tal - dvs intet punktum" sqref="G11:G1007" xr:uid="{00000000-0002-0000-0100-000009000000}"/>
    <dataValidation type="list" allowBlank="1" showErrorMessage="1" errorTitle="Værdi ikke gyldig" error="Du kan kun anvende k, b og m. Anvend eventuel liste." promptTitle="b=Bank, k=Kasse og m=MobilePay" prompt="Anfør med bogstavet b, k eller m om beløbet knytter sig til Bank, Kasse eller MobilePay" sqref="I1006:I1007" xr:uid="{00000000-0002-0000-0100-00000A000000}">
      <formula1>"b,k,m"</formula1>
    </dataValidation>
    <dataValidation allowBlank="1" showErrorMessage="1" sqref="C6:C7" xr:uid="{00000000-0002-0000-0100-00000B000000}"/>
    <dataValidation type="date" allowBlank="1" showInputMessage="1" showErrorMessage="1" sqref="C1007" xr:uid="{00000000-0002-0000-0100-00000C000000}">
      <formula1>42736</formula1>
      <formula2>43555</formula2>
    </dataValidation>
    <dataValidation type="date" allowBlank="1" showInputMessage="1" showErrorMessage="1" sqref="C1006" xr:uid="{00000000-0002-0000-0100-00000D000000}">
      <formula1>43101</formula1>
      <formula2>43921</formula2>
    </dataValidation>
    <dataValidation type="date" allowBlank="1" showInputMessage="1" showErrorMessage="1" sqref="C10" xr:uid="{00000000-0002-0000-0100-00000E000000}">
      <formula1>44197</formula1>
      <formula2>44926</formula2>
    </dataValidation>
    <dataValidation type="list" allowBlank="1" showErrorMessage="1" errorTitle="Værdi ikke gyldig" error="Du kan kun anvende k og b. Anvend eventuel liste." promptTitle="b=Bank, k=Kasse og m=MobilePay" prompt="Anfør med bogstavet b, k eller m om beløbet knytter sig til Bank, Kasse eller MobilePay" sqref="I11:I1005" xr:uid="{00000000-0002-0000-0100-00000F000000}">
      <formula1>"b,k"</formula1>
    </dataValidation>
    <dataValidation type="date" allowBlank="1" showInputMessage="1" showErrorMessage="1" sqref="C11:C1005" xr:uid="{8A48049D-9F54-45AE-894D-A8795C3EA8C9}">
      <formula1>44927</formula1>
      <formula2>45657</formula2>
    </dataValidation>
    <dataValidation allowBlank="1" showErrorMessage="1" promptTitle="Konto" prompt="Anfør her den konto, som posteringen vedrører." sqref="D3:E9" xr:uid="{00000000-0002-0000-0100-000007000000}"/>
  </dataValidations>
  <pageMargins left="0.74803149606299213" right="0.74803149606299213" top="0.98425196850393704" bottom="0.98425196850393704" header="0.51181102362204722" footer="0.51181102362204722"/>
  <pageSetup paperSize="9" scale="90" fitToHeight="0" orientation="landscape" r:id="rId1"/>
  <headerFooter alignWithMargins="0">
    <oddFooter>&amp;L&amp;D, &amp;T&amp;R&amp;P af &amp;N</oddFooter>
  </headerFooter>
  <legacyDrawing r:id="rId2"/>
  <extLst>
    <ext xmlns:x14="http://schemas.microsoft.com/office/spreadsheetml/2009/9/main" uri="{CCE6A557-97BC-4b89-ADB6-D9C93CAAB3DF}">
      <x14:dataValidations xmlns:xm="http://schemas.microsoft.com/office/excel/2006/main" xWindow="278" yWindow="464" count="2">
        <x14:dataValidation type="list" allowBlank="1" showInputMessage="1" showErrorMessage="1" xr:uid="{00000000-0002-0000-0100-000011000000}">
          <x14:formula1>
            <xm:f>'1. Kontoplan'!$A:$A</xm:f>
          </x14:formula1>
          <xm:sqref>D11:D1007 E1006:E1007</xm:sqref>
        </x14:dataValidation>
        <x14:dataValidation type="list" allowBlank="1" showErrorMessage="1" promptTitle="I den her kolonne skrives dato" prompt="Anfør den dato, hvor posteringen finder sted. Start med dag, herefter måned og slut med år - eksempelvis 15-09-2014" xr:uid="{00000000-0002-0000-0100-000012000000}">
          <x14:formula1>
            <xm:f>'7. Stafetter'!$A$4:$A$60</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C64"/>
  <sheetViews>
    <sheetView topLeftCell="A26" zoomScaleNormal="100" workbookViewId="0">
      <selection activeCell="C29" sqref="C29"/>
    </sheetView>
  </sheetViews>
  <sheetFormatPr defaultColWidth="9.140625" defaultRowHeight="15" x14ac:dyDescent="0.2"/>
  <cols>
    <col min="1" max="1" width="9.140625" style="17"/>
    <col min="2" max="2" width="64.7109375" style="4" bestFit="1" customWidth="1"/>
    <col min="3" max="3" width="16.5703125" style="20" customWidth="1"/>
    <col min="4" max="16384" width="9.140625" style="2"/>
  </cols>
  <sheetData>
    <row r="1" spans="1:3" s="11" customFormat="1" ht="18" x14ac:dyDescent="0.25">
      <c r="B1" s="15" t="str">
        <f>"Lokalt regnskab for Stafet For Livet "&amp;'2. Daglig bogføring'!C3&amp;" "&amp;'2. Daglig bogføring'!C4</f>
        <v>Lokalt regnskab for Stafet For Livet  2024</v>
      </c>
      <c r="C1" s="33"/>
    </row>
    <row r="2" spans="1:3" s="11" customFormat="1" ht="18" x14ac:dyDescent="0.25">
      <c r="B2" s="15"/>
      <c r="C2" s="33"/>
    </row>
    <row r="3" spans="1:3" s="11" customFormat="1" ht="18" x14ac:dyDescent="0.25">
      <c r="B3" s="75" t="s">
        <v>48</v>
      </c>
      <c r="C3" s="33"/>
    </row>
    <row r="4" spans="1:3" s="11" customFormat="1" ht="18" x14ac:dyDescent="0.25">
      <c r="B4" s="15"/>
      <c r="C4" s="33"/>
    </row>
    <row r="5" spans="1:3" s="9" customFormat="1" ht="18" x14ac:dyDescent="0.25">
      <c r="A5" s="16"/>
      <c r="B5" s="9" t="s">
        <v>3</v>
      </c>
      <c r="C5" s="19"/>
    </row>
    <row r="6" spans="1:3" x14ac:dyDescent="0.2">
      <c r="A6" s="17">
        <f>+'1. Kontoplan'!A4</f>
        <v>5010</v>
      </c>
      <c r="B6" s="163" t="str">
        <f>+'1. Kontoplan'!B4</f>
        <v>Holdgebyr</v>
      </c>
      <c r="C6" s="68">
        <f>SUMIF('2. Daglig bogføring'!D$11:D$1005,A6,'2. Daglig bogføring'!G$11:G$1005)-SUMIF('2. Daglig bogføring'!D$11:D$1005,A6,'2. Daglig bogføring'!H$11:H$1005)</f>
        <v>0</v>
      </c>
    </row>
    <row r="7" spans="1:3" x14ac:dyDescent="0.2">
      <c r="A7" s="17">
        <f>+'1. Kontoplan'!A5</f>
        <v>5011</v>
      </c>
      <c r="B7" s="163" t="str">
        <f>+'1. Kontoplan'!B5</f>
        <v>Holddonationer</v>
      </c>
      <c r="C7" s="68">
        <f>SUMIF('2. Daglig bogføring'!D$11:D$1005,A7,'2. Daglig bogføring'!G$11:G$1005)-SUMIF('2. Daglig bogføring'!D$11:D$1005,A7,'2. Daglig bogføring'!H$11:H$1005)</f>
        <v>0</v>
      </c>
    </row>
    <row r="8" spans="1:3" x14ac:dyDescent="0.2">
      <c r="A8" s="17">
        <f>+'1. Kontoplan'!A6</f>
        <v>5020</v>
      </c>
      <c r="B8" s="163" t="str">
        <f>+'1. Kontoplan'!B6</f>
        <v>Salg af lys</v>
      </c>
      <c r="C8" s="68">
        <f>SUMIF('2. Daglig bogføring'!D$11:D$1005,A8,'2. Daglig bogføring'!G$11:G$1005)-SUMIF('2. Daglig bogføring'!D$11:D$1005,A8,'2. Daglig bogføring'!H$11:H$1005)</f>
        <v>0</v>
      </c>
    </row>
    <row r="9" spans="1:3" x14ac:dyDescent="0.2">
      <c r="A9" s="17">
        <f>+'1. Kontoplan'!A7</f>
        <v>5025</v>
      </c>
      <c r="B9" s="163" t="str">
        <f>+'1. Kontoplan'!B7</f>
        <v>Fighter indtægter</v>
      </c>
      <c r="C9" s="68">
        <f>SUMIF('2. Daglig bogføring'!D$11:D$1005,A9,'2. Daglig bogføring'!G$11:G$1005)-SUMIF('2. Daglig bogføring'!D$11:D$1005,A9,'2. Daglig bogføring'!H$11:H$1005)</f>
        <v>0</v>
      </c>
    </row>
    <row r="10" spans="1:3" x14ac:dyDescent="0.2">
      <c r="A10" s="17">
        <f>+'1. Kontoplan'!A8</f>
        <v>5030</v>
      </c>
      <c r="B10" s="163" t="str">
        <f>+'1. Kontoplan'!B8</f>
        <v>Generelle donationer, gaver og tilskud m.m.</v>
      </c>
      <c r="C10" s="68">
        <f>SUMIF('2. Daglig bogføring'!D$11:D$1005,A10,'2. Daglig bogføring'!G$11:G$1005)-SUMIF('2. Daglig bogføring'!D$11:D$1005,A10,'2. Daglig bogføring'!H$11:H$1005)</f>
        <v>0</v>
      </c>
    </row>
    <row r="11" spans="1:3" x14ac:dyDescent="0.2">
      <c r="A11" s="17">
        <f>+'1. Kontoplan'!A9</f>
        <v>5040</v>
      </c>
      <c r="B11" s="163" t="str">
        <f>+'1. Kontoplan'!B9</f>
        <v>Spil og auktioner ( tombola, lotteri, banko m.m.)</v>
      </c>
      <c r="C11" s="68">
        <f>SUMIF('2. Daglig bogføring'!D$11:D$1005,A11,'2. Daglig bogføring'!G$11:G$1005)-SUMIF('2. Daglig bogføring'!D$11:D$1005,A11,'2. Daglig bogføring'!H$11:H$1005)</f>
        <v>0</v>
      </c>
    </row>
    <row r="12" spans="1:3" x14ac:dyDescent="0.2">
      <c r="A12" s="17">
        <f>+'1. Kontoplan'!A10</f>
        <v>5060</v>
      </c>
      <c r="B12" s="163" t="str">
        <f>+'1. Kontoplan'!B10</f>
        <v>Salg af varer med moms</v>
      </c>
      <c r="C12" s="68">
        <f>SUMIF('2. Daglig bogføring'!D$11:D$1005,A12,'2. Daglig bogføring'!G$11:G$1005)-SUMIF('2. Daglig bogføring'!D$11:D$1005,A12,'2. Daglig bogføring'!H$11:H$1005)</f>
        <v>0</v>
      </c>
    </row>
    <row r="13" spans="1:3" x14ac:dyDescent="0.2">
      <c r="A13" s="17">
        <f>+'1. Kontoplan'!A11</f>
        <v>5061</v>
      </c>
      <c r="B13" s="163" t="str">
        <f>+'1. Kontoplan'!B11</f>
        <v>Salg af mad og drikke med moms</v>
      </c>
      <c r="C13" s="68">
        <f>SUMIF('2. Daglig bogføring'!D$11:D$1005,A13,'2. Daglig bogføring'!G$11:G$1005)-SUMIF('2. Daglig bogføring'!D$11:D$1005,A13,'2. Daglig bogføring'!H$11:H$1005)</f>
        <v>0</v>
      </c>
    </row>
    <row r="14" spans="1:3" x14ac:dyDescent="0.2">
      <c r="A14" s="17">
        <f>+'1. Kontoplan'!A12</f>
        <v>5070</v>
      </c>
      <c r="B14" s="163" t="str">
        <f>+'1. Kontoplan'!B12</f>
        <v>Renteindtægter</v>
      </c>
      <c r="C14" s="68">
        <f>SUMIF('2. Daglig bogføring'!D$11:D$1005,A14,'2. Daglig bogføring'!G$11:G$1005)-SUMIF('2. Daglig bogføring'!D$11:D$1005,A14,'2. Daglig bogføring'!H$11:H$1005)</f>
        <v>0</v>
      </c>
    </row>
    <row r="15" spans="1:3" x14ac:dyDescent="0.2">
      <c r="A15" s="17">
        <f>+'1. Kontoplan'!A13</f>
        <v>5120</v>
      </c>
      <c r="B15" s="163" t="str">
        <f>+'1. Kontoplan'!B13</f>
        <v>Øvrige indtægter</v>
      </c>
      <c r="C15" s="68">
        <f>SUMIF('2. Daglig bogføring'!D$11:D$1005,A15,'2. Daglig bogføring'!G$11:G$1005)-SUMIF('2. Daglig bogføring'!D$11:D$1005,A15,'2. Daglig bogføring'!H$11:H$1005)</f>
        <v>0</v>
      </c>
    </row>
    <row r="16" spans="1:3" ht="2.1" customHeight="1" x14ac:dyDescent="0.2">
      <c r="B16" s="34"/>
      <c r="C16" s="68"/>
    </row>
    <row r="17" spans="1:3" ht="18.75" thickBot="1" x14ac:dyDescent="0.3">
      <c r="B17" s="9" t="s">
        <v>12</v>
      </c>
      <c r="C17" s="69">
        <f>SUM(C6:C16)</f>
        <v>0</v>
      </c>
    </row>
    <row r="18" spans="1:3" ht="15.75" thickTop="1" x14ac:dyDescent="0.2">
      <c r="B18" s="6"/>
      <c r="C18" s="68"/>
    </row>
    <row r="19" spans="1:3" s="9" customFormat="1" ht="18" x14ac:dyDescent="0.25">
      <c r="A19" s="16"/>
      <c r="B19" s="9" t="s">
        <v>4</v>
      </c>
      <c r="C19" s="70"/>
    </row>
    <row r="20" spans="1:3" x14ac:dyDescent="0.2">
      <c r="A20" s="17">
        <f>+'1. Kontoplan'!A17</f>
        <v>6010</v>
      </c>
      <c r="B20" s="163" t="str">
        <f>+'1. Kontoplan'!B17</f>
        <v>Holdudgifter</v>
      </c>
      <c r="C20" s="68">
        <f>SUMIF('2. Daglig bogføring'!D$11:D$1005,A20,'2. Daglig bogføring'!G$11:G$1005)-SUMIF('2. Daglig bogføring'!D$11:D$1005,A20,'2. Daglig bogføring'!H$11:H$1005)</f>
        <v>0</v>
      </c>
    </row>
    <row r="21" spans="1:3" x14ac:dyDescent="0.2">
      <c r="A21" s="17">
        <f>+'1. Kontoplan'!A18</f>
        <v>6020</v>
      </c>
      <c r="B21" s="163" t="str">
        <f>+'1. Kontoplan'!B18</f>
        <v>Køb af lys</v>
      </c>
      <c r="C21" s="68">
        <f>SUMIF('2. Daglig bogføring'!D$11:D$1005,A21,'2. Daglig bogføring'!G$11:G$1005)-SUMIF('2. Daglig bogføring'!D$11:D$1005,A21,'2. Daglig bogføring'!H$11:H$1005)</f>
        <v>0</v>
      </c>
    </row>
    <row r="22" spans="1:3" x14ac:dyDescent="0.2">
      <c r="A22" s="17">
        <f>+'1. Kontoplan'!A19</f>
        <v>6025</v>
      </c>
      <c r="B22" s="163" t="str">
        <f>+'1. Kontoplan'!B19</f>
        <v>Fighter udgifter</v>
      </c>
      <c r="C22" s="68">
        <f>SUMIF('2. Daglig bogføring'!D$11:D$1005,A22,'2. Daglig bogføring'!G$11:G$1005)-SUMIF('2. Daglig bogføring'!D$11:D$1005,A22,'2. Daglig bogføring'!H$11:H$1005)</f>
        <v>0</v>
      </c>
    </row>
    <row r="23" spans="1:3" x14ac:dyDescent="0.2">
      <c r="A23" s="17">
        <f>+'1. Kontoplan'!A20</f>
        <v>6040</v>
      </c>
      <c r="B23" s="163" t="str">
        <f>+'1. Kontoplan'!B20</f>
        <v>Udgifter til Spil og Auktioner</v>
      </c>
      <c r="C23" s="68">
        <f>SUMIF('2. Daglig bogføring'!D$11:D$1005,A23,'2. Daglig bogføring'!G$11:G$1005)-SUMIF('2. Daglig bogføring'!D$11:D$1005,A23,'2. Daglig bogføring'!H$11:H$1005)</f>
        <v>0</v>
      </c>
    </row>
    <row r="24" spans="1:3" x14ac:dyDescent="0.2">
      <c r="A24" s="17">
        <f>+'1. Kontoplan'!A21</f>
        <v>6045</v>
      </c>
      <c r="B24" s="163" t="str">
        <f>+'1. Kontoplan'!B21</f>
        <v>Sponsorudgifter</v>
      </c>
      <c r="C24" s="68">
        <f>SUMIF('2. Daglig bogføring'!D$11:D$1005,A24,'2. Daglig bogføring'!G$11:G$1005)-SUMIF('2. Daglig bogføring'!D$11:D$1005,A24,'2. Daglig bogføring'!H$11:H$1005)</f>
        <v>0</v>
      </c>
    </row>
    <row r="25" spans="1:3" x14ac:dyDescent="0.2">
      <c r="A25" s="17">
        <f>+'1. Kontoplan'!A22</f>
        <v>6050</v>
      </c>
      <c r="B25" s="163" t="str">
        <f>+'1. Kontoplan'!B22</f>
        <v xml:space="preserve">Underholdning og aktiviteter </v>
      </c>
      <c r="C25" s="68">
        <f>SUMIF('2. Daglig bogføring'!D$11:D$1005,A25,'2. Daglig bogføring'!G$11:G$1005)-SUMIF('2. Daglig bogføring'!D$11:D$1005,A25,'2. Daglig bogføring'!H$11:H$1005)</f>
        <v>0</v>
      </c>
    </row>
    <row r="26" spans="1:3" x14ac:dyDescent="0.2">
      <c r="A26" s="17">
        <f>+'1. Kontoplan'!A23</f>
        <v>6060</v>
      </c>
      <c r="B26" s="163" t="str">
        <f>+'1. Kontoplan'!B23</f>
        <v>Køb af varer til videresalg med moms</v>
      </c>
      <c r="C26" s="68">
        <f>SUMIF('2. Daglig bogføring'!D$11:D$1005,A26,'2. Daglig bogføring'!G$11:G$1005)-SUMIF('2. Daglig bogføring'!D$11:D$1005,A26,'2. Daglig bogføring'!H$11:H$1005)</f>
        <v>0</v>
      </c>
    </row>
    <row r="27" spans="1:3" x14ac:dyDescent="0.2">
      <c r="A27" s="17">
        <f>+'1. Kontoplan'!A24</f>
        <v>6061</v>
      </c>
      <c r="B27" s="163" t="str">
        <f>+'1. Kontoplan'!B24</f>
        <v>Køb af mad og drikke til videresalg med moms</v>
      </c>
      <c r="C27" s="68">
        <f>SUMIF('2. Daglig bogføring'!D$11:D$1005,A27,'2. Daglig bogføring'!G$11:G$1005)-SUMIF('2. Daglig bogføring'!D$11:D$1005,A27,'2. Daglig bogføring'!H$11:H$1005)</f>
        <v>0</v>
      </c>
    </row>
    <row r="28" spans="1:3" x14ac:dyDescent="0.2">
      <c r="A28" s="17">
        <f>+'1. Kontoplan'!A25</f>
        <v>6070</v>
      </c>
      <c r="B28" s="163" t="str">
        <f>+'1. Kontoplan'!B25</f>
        <v>Rente og Adm. Udgifter</v>
      </c>
      <c r="C28" s="68">
        <f>SUMIF('2. Daglig bogføring'!D$11:D$1005,A28,'2. Daglig bogføring'!G$11:G$1005)-SUMIF('2. Daglig bogføring'!D$11:D$1005,A28,'2. Daglig bogføring'!H$11:H$1005)</f>
        <v>0</v>
      </c>
    </row>
    <row r="29" spans="1:3" x14ac:dyDescent="0.2">
      <c r="A29" s="17">
        <f>+'1. Kontoplan'!A26</f>
        <v>6090</v>
      </c>
      <c r="B29" s="163" t="str">
        <f>+'1. Kontoplan'!B26</f>
        <v>Udgifter til Logistik</v>
      </c>
      <c r="C29" s="68">
        <f>SUMIF('2. Daglig bogføring'!D$11:D$1005,A29,'2. Daglig bogføring'!G$11:G$1005)-SUMIF('2. Daglig bogføring'!D$11:D$1005,A29,'2. Daglig bogføring'!H$11:H$1005)</f>
        <v>0</v>
      </c>
    </row>
    <row r="30" spans="1:3" x14ac:dyDescent="0.2">
      <c r="A30" s="17">
        <f>+'1. Kontoplan'!A27</f>
        <v>6100</v>
      </c>
      <c r="B30" s="163" t="str">
        <f>+'1. Kontoplan'!B27</f>
        <v>PR udgifter</v>
      </c>
      <c r="C30" s="68">
        <f>SUMIF('2. Daglig bogføring'!D$11:D$1005,A30,'2. Daglig bogføring'!G$11:G$1005)-SUMIF('2. Daglig bogføring'!D$11:D$1005,A30,'2. Daglig bogføring'!H$11:H$1005)</f>
        <v>0</v>
      </c>
    </row>
    <row r="31" spans="1:3" x14ac:dyDescent="0.2">
      <c r="A31" s="17">
        <f>+'1. Kontoplan'!A28</f>
        <v>6110</v>
      </c>
      <c r="B31" s="163" t="str">
        <f>+'1. Kontoplan'!B28</f>
        <v>Udgifter til Oplysning</v>
      </c>
      <c r="C31" s="68">
        <f>SUMIF('2. Daglig bogføring'!D$11:D$1005,A31,'2. Daglig bogføring'!G$11:G$1005)-SUMIF('2. Daglig bogføring'!D$11:D$1005,A31,'2. Daglig bogføring'!H$11:H$1005)</f>
        <v>0</v>
      </c>
    </row>
    <row r="32" spans="1:3" x14ac:dyDescent="0.2">
      <c r="A32" s="17">
        <f>+'1. Kontoplan'!A29</f>
        <v>6115</v>
      </c>
      <c r="B32" s="163" t="str">
        <f>+'1. Kontoplan'!B29</f>
        <v>Præmieafgift</v>
      </c>
      <c r="C32" s="68">
        <f>SUMIF('2. Daglig bogføring'!D$11:D$1005,A32,'2. Daglig bogføring'!G$11:G$1005)-SUMIF('2. Daglig bogføring'!D$11:D$1005,A32,'2. Daglig bogføring'!H$11:H$1005)</f>
        <v>0</v>
      </c>
    </row>
    <row r="33" spans="1:3" x14ac:dyDescent="0.2">
      <c r="A33" s="17">
        <f>+'1. Kontoplan'!A30</f>
        <v>6117</v>
      </c>
      <c r="B33" s="163" t="str">
        <f>+'1. Kontoplan'!B30</f>
        <v>Frivillig udgifter</v>
      </c>
      <c r="C33" s="68">
        <f>SUMIF('2. Daglig bogføring'!D$11:D$1005,A33,'2. Daglig bogføring'!G$11:G$1005)-SUMIF('2. Daglig bogføring'!D$11:D$1005,A33,'2. Daglig bogføring'!H$11:H$1005)</f>
        <v>0</v>
      </c>
    </row>
    <row r="34" spans="1:3" x14ac:dyDescent="0.2">
      <c r="A34" s="17">
        <f>+'1. Kontoplan'!A31</f>
        <v>6120</v>
      </c>
      <c r="B34" s="163" t="str">
        <f>+'1. Kontoplan'!B31</f>
        <v>Øvrige udgifter</v>
      </c>
      <c r="C34" s="68">
        <f>SUMIF('2. Daglig bogføring'!D$11:D$1005,A34,'2. Daglig bogføring'!G$11:G$1005)-SUMIF('2. Daglig bogføring'!D$11:D$1005,A34,'2. Daglig bogføring'!H$11:H$1005)</f>
        <v>0</v>
      </c>
    </row>
    <row r="35" spans="1:3" ht="2.1" customHeight="1" x14ac:dyDescent="0.2">
      <c r="B35" s="2"/>
      <c r="C35" s="71"/>
    </row>
    <row r="36" spans="1:3" ht="18.75" thickBot="1" x14ac:dyDescent="0.3">
      <c r="B36" s="9" t="s">
        <v>11</v>
      </c>
      <c r="C36" s="69">
        <f>SUM(C20:C35)</f>
        <v>0</v>
      </c>
    </row>
    <row r="37" spans="1:3" ht="18.75" thickTop="1" x14ac:dyDescent="0.25">
      <c r="B37" s="9"/>
      <c r="C37" s="72"/>
    </row>
    <row r="38" spans="1:3" ht="18.75" thickBot="1" x14ac:dyDescent="0.3">
      <c r="B38" s="14" t="s">
        <v>13</v>
      </c>
      <c r="C38" s="73">
        <f>C17+C36</f>
        <v>0</v>
      </c>
    </row>
    <row r="39" spans="1:3" ht="15.75" thickTop="1" x14ac:dyDescent="0.2">
      <c r="B39" s="6"/>
      <c r="C39" s="68"/>
    </row>
    <row r="40" spans="1:3" ht="18" x14ac:dyDescent="0.25">
      <c r="B40" s="75" t="s">
        <v>49</v>
      </c>
      <c r="C40" s="68"/>
    </row>
    <row r="41" spans="1:3" x14ac:dyDescent="0.2">
      <c r="B41" s="6"/>
      <c r="C41" s="68"/>
    </row>
    <row r="42" spans="1:3" s="9" customFormat="1" ht="18" x14ac:dyDescent="0.25">
      <c r="A42" s="18"/>
      <c r="B42" s="9" t="s">
        <v>5</v>
      </c>
      <c r="C42" s="70"/>
    </row>
    <row r="43" spans="1:3" x14ac:dyDescent="0.2">
      <c r="A43" s="17">
        <f>+'1. Kontoplan'!A35</f>
        <v>1000</v>
      </c>
      <c r="B43" s="163" t="str">
        <f>+'1. Kontoplan'!B35</f>
        <v>Kasse</v>
      </c>
      <c r="C43" s="68">
        <f>SUMIF('2. Daglig bogføring'!I$11:I$1005,"k",'2. Daglig bogføring'!G$11:G$1005)-SUMIF('2. Daglig bogføring'!I$11:I$1005,"k",'2. Daglig bogføring'!H$11:H$1005)-SUMIF('2. Daglig bogføring'!D$11:D$1005,A43,'2. Daglig bogføring'!G$11:G$1005)+SUMIF('2. Daglig bogføring'!D$11:D$1005,A43,'2. Daglig bogføring'!H$11:H$1005)</f>
        <v>0</v>
      </c>
    </row>
    <row r="44" spans="1:3" x14ac:dyDescent="0.2">
      <c r="A44" s="17">
        <f>+'1. Kontoplan'!A36</f>
        <v>2000</v>
      </c>
      <c r="B44" s="163" t="str">
        <f>+'1. Kontoplan'!B36</f>
        <v>Bank</v>
      </c>
      <c r="C44" s="68">
        <f>SUMIF('2. Daglig bogføring'!I$11:I$1005,"b",'2. Daglig bogføring'!G$11:G$1005)-SUMIF('2. Daglig bogføring'!I$11:I$1005,"b",'2. Daglig bogføring'!H$11:H$1005)-SUMIF('2. Daglig bogføring'!D$11:D$1005,A44,'2. Daglig bogføring'!G$11:G$1005)+SUMIF('2. Daglig bogføring'!D$11:D$1005,A44,'2. Daglig bogføring'!H$11:H$1005)</f>
        <v>0</v>
      </c>
    </row>
    <row r="45" spans="1:3" x14ac:dyDescent="0.2">
      <c r="A45" s="17">
        <f>+'1. Kontoplan'!A37</f>
        <v>2500</v>
      </c>
      <c r="B45" s="163" t="str">
        <f>+'1. Kontoplan'!B37</f>
        <v>Godkendte investeringer fra udviklingskontoen</v>
      </c>
      <c r="C45" s="68">
        <f>-SUMIF('2. Daglig bogføring'!D$11:D$1005,A45,'2. Daglig bogføring'!G$11:G$1005)+SUMIF('2. Daglig bogføring'!D$11:D$1005,A45,'2. Daglig bogføring'!H$11:H$1005)</f>
        <v>0</v>
      </c>
    </row>
    <row r="46" spans="1:3" x14ac:dyDescent="0.2">
      <c r="A46" s="17">
        <f>+'1. Kontoplan'!A38</f>
        <v>3000</v>
      </c>
      <c r="B46" s="163" t="str">
        <f>+'1. Kontoplan'!B38</f>
        <v>Mellemregningskonto</v>
      </c>
      <c r="C46" s="68">
        <f>-SUMIF('2. Daglig bogføring'!D$11:D$1005,A46,'2. Daglig bogføring'!G$11:G$1005)+SUMIF('2. Daglig bogføring'!D$11:D$1005,A46,'2. Daglig bogføring'!H$11:H$1005)</f>
        <v>0</v>
      </c>
    </row>
    <row r="47" spans="1:3" ht="2.1" customHeight="1" x14ac:dyDescent="0.2">
      <c r="B47" s="2"/>
      <c r="C47" s="68"/>
    </row>
    <row r="48" spans="1:3" ht="18.75" thickBot="1" x14ac:dyDescent="0.3">
      <c r="B48" s="9" t="s">
        <v>14</v>
      </c>
      <c r="C48" s="69">
        <f>SUM(C43:C47)</f>
        <v>0</v>
      </c>
    </row>
    <row r="49" spans="1:3" ht="15.75" thickTop="1" x14ac:dyDescent="0.2">
      <c r="B49" s="7"/>
      <c r="C49" s="68"/>
    </row>
    <row r="50" spans="1:3" s="9" customFormat="1" ht="18" x14ac:dyDescent="0.25">
      <c r="A50" s="18"/>
      <c r="B50" s="9" t="s">
        <v>6</v>
      </c>
      <c r="C50" s="70"/>
    </row>
    <row r="51" spans="1:3" x14ac:dyDescent="0.2">
      <c r="A51" s="17">
        <f>+'1. Kontoplan'!A40</f>
        <v>4010</v>
      </c>
      <c r="B51" s="163" t="str">
        <f>+'1. Kontoplan'!B40</f>
        <v>Over/ underskud</v>
      </c>
      <c r="C51" s="68">
        <f>C38</f>
        <v>0</v>
      </c>
    </row>
    <row r="52" spans="1:3" x14ac:dyDescent="0.2">
      <c r="A52" s="17">
        <f>+'1. Kontoplan'!A41</f>
        <v>4020</v>
      </c>
      <c r="B52" s="163" t="str">
        <f>+'1. Kontoplan'!B41</f>
        <v>Rådighedsbeløb</v>
      </c>
      <c r="C52" s="68">
        <f>SUMIF('2. Daglig bogføring'!D$11:D$1005,A52,'2. Daglig bogføring'!G$11:G$1005)-SUMIF('2. Daglig bogføring'!D$11:D$1005,A52,'2. Daglig bogføring'!H$11:H$1005)</f>
        <v>0</v>
      </c>
    </row>
    <row r="53" spans="1:3" ht="2.1" customHeight="1" x14ac:dyDescent="0.2">
      <c r="A53" s="3"/>
      <c r="B53" s="2"/>
      <c r="C53" s="68"/>
    </row>
    <row r="54" spans="1:3" ht="18.75" thickBot="1" x14ac:dyDescent="0.3">
      <c r="B54" s="9" t="s">
        <v>15</v>
      </c>
      <c r="C54" s="69">
        <f>SUM(C51:C53)</f>
        <v>0</v>
      </c>
    </row>
    <row r="55" spans="1:3" ht="18.75" thickTop="1" x14ac:dyDescent="0.25">
      <c r="B55" s="9"/>
      <c r="C55" s="72"/>
    </row>
    <row r="56" spans="1:3" ht="18" x14ac:dyDescent="0.25">
      <c r="B56" s="75" t="s">
        <v>81</v>
      </c>
      <c r="C56" s="72"/>
    </row>
    <row r="57" spans="1:3" ht="18" x14ac:dyDescent="0.25">
      <c r="B57" s="9"/>
      <c r="C57" s="72"/>
    </row>
    <row r="58" spans="1:3" ht="15.75" x14ac:dyDescent="0.25">
      <c r="B58" s="37" t="s">
        <v>179</v>
      </c>
      <c r="C58" s="72"/>
    </row>
    <row r="59" spans="1:3" x14ac:dyDescent="0.2">
      <c r="A59" s="17">
        <f>+'1. Kontoplan'!A42</f>
        <v>4030</v>
      </c>
      <c r="B59" s="2" t="s">
        <v>82</v>
      </c>
      <c r="C59" s="68">
        <f>+(C12+C13)/125*25</f>
        <v>0</v>
      </c>
    </row>
    <row r="60" spans="1:3" x14ac:dyDescent="0.2">
      <c r="A60" s="17">
        <f>+'1. Kontoplan'!A43</f>
        <v>4031</v>
      </c>
      <c r="B60" s="2" t="s">
        <v>83</v>
      </c>
      <c r="C60" s="74">
        <f>(C26+C27)/125*25</f>
        <v>0</v>
      </c>
    </row>
    <row r="61" spans="1:3" ht="2.1" customHeight="1" x14ac:dyDescent="0.2">
      <c r="B61" s="2"/>
      <c r="C61" s="71"/>
    </row>
    <row r="62" spans="1:3" ht="16.5" thickBot="1" x14ac:dyDescent="0.3">
      <c r="B62" s="37" t="s">
        <v>59</v>
      </c>
      <c r="C62" s="73">
        <f>SUM(C59:C61)</f>
        <v>0</v>
      </c>
    </row>
    <row r="63" spans="1:3" ht="15.75" thickTop="1" x14ac:dyDescent="0.2"/>
    <row r="64" spans="1:3" x14ac:dyDescent="0.2">
      <c r="B64" s="22"/>
      <c r="C64" s="23"/>
    </row>
  </sheetData>
  <sheetProtection sheet="1" objects="1" scenarios="1"/>
  <phoneticPr fontId="2" type="noConversion"/>
  <pageMargins left="0.74803149606299213" right="0.74803149606299213" top="0.98425196850393704" bottom="0.98425196850393704" header="0.51181102362204722" footer="0.51181102362204722"/>
  <pageSetup paperSize="9" scale="96" orientation="portrait" r:id="rId1"/>
  <headerFooter alignWithMargins="0">
    <oddFooter>&amp;L&amp;D, &amp;T&amp;T</oddFooter>
  </headerFooter>
  <rowBreaks count="1" manualBreakCount="1">
    <brk id="38"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5"/>
  <dimension ref="A1:C60"/>
  <sheetViews>
    <sheetView zoomScaleNormal="100" workbookViewId="0">
      <selection activeCell="A41" sqref="A41"/>
    </sheetView>
  </sheetViews>
  <sheetFormatPr defaultRowHeight="12.75" x14ac:dyDescent="0.2"/>
  <cols>
    <col min="1" max="1" width="96" bestFit="1" customWidth="1"/>
    <col min="2" max="2" width="4.5703125" customWidth="1"/>
    <col min="3" max="3" width="21.85546875" customWidth="1"/>
  </cols>
  <sheetData>
    <row r="1" spans="1:3" ht="16.5" thickBot="1" x14ac:dyDescent="0.25">
      <c r="A1" s="39" t="str">
        <f>" Regnskab og afregning for Stafet For Livet i "&amp;'2. Daglig bogføring'!C3&amp;" "&amp;'2. Daglig bogføring'!C4</f>
        <v xml:space="preserve"> Regnskab og afregning for Stafet For Livet i  2024</v>
      </c>
      <c r="B1" s="40"/>
      <c r="C1" s="41"/>
    </row>
    <row r="2" spans="1:3" ht="11.25" customHeight="1" x14ac:dyDescent="0.2">
      <c r="A2" s="42"/>
      <c r="B2" s="42"/>
      <c r="C2" s="43"/>
    </row>
    <row r="3" spans="1:3" ht="15.75" x14ac:dyDescent="0.25">
      <c r="A3" s="44" t="s">
        <v>80</v>
      </c>
      <c r="B3" s="44"/>
      <c r="C3" s="45">
        <f>'3. Lokalt regnskab'!C38</f>
        <v>0</v>
      </c>
    </row>
    <row r="4" spans="1:3" ht="9.75" customHeight="1" x14ac:dyDescent="0.2">
      <c r="A4" s="42"/>
      <c r="B4" s="42"/>
      <c r="C4" s="43"/>
    </row>
    <row r="5" spans="1:3" ht="15.75" x14ac:dyDescent="0.2">
      <c r="A5" s="44" t="s">
        <v>29</v>
      </c>
      <c r="B5" s="44"/>
      <c r="C5" s="43"/>
    </row>
    <row r="6" spans="1:3" ht="15.75" x14ac:dyDescent="0.2">
      <c r="A6" s="46" t="s">
        <v>30</v>
      </c>
      <c r="B6" s="44"/>
      <c r="C6" s="43"/>
    </row>
    <row r="7" spans="1:3" ht="15" x14ac:dyDescent="0.2">
      <c r="A7" s="60" t="s">
        <v>31</v>
      </c>
      <c r="B7" s="42" t="s">
        <v>32</v>
      </c>
      <c r="C7" s="62"/>
    </row>
    <row r="8" spans="1:3" ht="15" x14ac:dyDescent="0.2">
      <c r="A8" s="60" t="s">
        <v>33</v>
      </c>
      <c r="B8" s="42" t="s">
        <v>32</v>
      </c>
      <c r="C8" s="62"/>
    </row>
    <row r="9" spans="1:3" ht="15" x14ac:dyDescent="0.2">
      <c r="A9" s="60" t="s">
        <v>60</v>
      </c>
      <c r="B9" s="42" t="s">
        <v>32</v>
      </c>
      <c r="C9" s="62"/>
    </row>
    <row r="10" spans="1:3" ht="15" x14ac:dyDescent="0.2">
      <c r="A10" s="60" t="s">
        <v>44</v>
      </c>
      <c r="B10" s="42" t="s">
        <v>32</v>
      </c>
      <c r="C10" s="62"/>
    </row>
    <row r="11" spans="1:3" ht="15" x14ac:dyDescent="0.2">
      <c r="A11" s="54" t="s">
        <v>34</v>
      </c>
      <c r="B11" s="47" t="s">
        <v>32</v>
      </c>
      <c r="C11" s="81"/>
    </row>
    <row r="12" spans="1:3" ht="15" x14ac:dyDescent="0.2">
      <c r="A12" s="46" t="s">
        <v>35</v>
      </c>
      <c r="B12" s="42"/>
      <c r="C12" s="63"/>
    </row>
    <row r="13" spans="1:3" ht="15" x14ac:dyDescent="0.2">
      <c r="A13" s="60" t="s">
        <v>45</v>
      </c>
      <c r="B13" s="42" t="s">
        <v>32</v>
      </c>
      <c r="C13" s="63"/>
    </row>
    <row r="14" spans="1:3" ht="15" x14ac:dyDescent="0.2">
      <c r="A14" s="60" t="s">
        <v>153</v>
      </c>
      <c r="B14" s="42" t="s">
        <v>32</v>
      </c>
      <c r="C14" s="63"/>
    </row>
    <row r="15" spans="1:3" ht="15" x14ac:dyDescent="0.2">
      <c r="A15" s="60" t="s">
        <v>46</v>
      </c>
      <c r="B15" s="42" t="s">
        <v>36</v>
      </c>
      <c r="C15" s="63"/>
    </row>
    <row r="16" spans="1:3" ht="15" x14ac:dyDescent="0.2">
      <c r="A16" s="60" t="s">
        <v>182</v>
      </c>
      <c r="B16" s="42" t="s">
        <v>36</v>
      </c>
      <c r="C16" s="63"/>
    </row>
    <row r="17" spans="1:3" ht="15" x14ac:dyDescent="0.2">
      <c r="A17" s="60" t="s">
        <v>47</v>
      </c>
      <c r="B17" s="42" t="s">
        <v>36</v>
      </c>
      <c r="C17" s="63"/>
    </row>
    <row r="18" spans="1:3" ht="15.75" x14ac:dyDescent="0.25">
      <c r="A18" s="44" t="s">
        <v>37</v>
      </c>
      <c r="B18" s="44"/>
      <c r="C18" s="48">
        <f>C7+C8+C9+C10+C11+C13-C15-C17+C14-C16</f>
        <v>0</v>
      </c>
    </row>
    <row r="19" spans="1:3" ht="15" x14ac:dyDescent="0.2">
      <c r="A19" s="42"/>
      <c r="B19" s="42"/>
      <c r="C19" s="43"/>
    </row>
    <row r="20" spans="1:3" ht="15.75" x14ac:dyDescent="0.2">
      <c r="A20" s="44" t="s">
        <v>62</v>
      </c>
      <c r="B20" s="44"/>
      <c r="C20" s="49"/>
    </row>
    <row r="21" spans="1:3" ht="17.25" customHeight="1" x14ac:dyDescent="0.2">
      <c r="A21" s="79" t="s">
        <v>63</v>
      </c>
      <c r="B21" s="44"/>
      <c r="C21" s="49"/>
    </row>
    <row r="22" spans="1:3" ht="15" x14ac:dyDescent="0.2">
      <c r="A22" s="60" t="s">
        <v>38</v>
      </c>
      <c r="B22" s="42" t="s">
        <v>36</v>
      </c>
      <c r="C22" s="49">
        <f>'3. Lokalt regnskab'!C59</f>
        <v>0</v>
      </c>
    </row>
    <row r="23" spans="1:3" ht="15" x14ac:dyDescent="0.2">
      <c r="A23" s="60" t="s">
        <v>39</v>
      </c>
      <c r="B23" s="42" t="s">
        <v>32</v>
      </c>
      <c r="C23" s="50">
        <f>'3. Lokalt regnskab'!C60</f>
        <v>0</v>
      </c>
    </row>
    <row r="24" spans="1:3" ht="16.5" thickBot="1" x14ac:dyDescent="0.3">
      <c r="A24" s="44" t="s">
        <v>61</v>
      </c>
      <c r="B24" s="44"/>
      <c r="C24" s="51">
        <f>C22+C23</f>
        <v>0</v>
      </c>
    </row>
    <row r="25" spans="1:3" ht="16.5" thickBot="1" x14ac:dyDescent="0.3">
      <c r="A25" s="55" t="s">
        <v>40</v>
      </c>
      <c r="B25" s="56"/>
      <c r="C25" s="57">
        <f>C3+C18-C24</f>
        <v>0</v>
      </c>
    </row>
    <row r="26" spans="1:3" ht="15" x14ac:dyDescent="0.2">
      <c r="A26" s="42"/>
      <c r="B26" s="42"/>
      <c r="C26" s="43"/>
    </row>
    <row r="27" spans="1:3" ht="15.75" x14ac:dyDescent="0.2">
      <c r="A27" s="44" t="s">
        <v>64</v>
      </c>
      <c r="B27" s="44"/>
      <c r="C27" s="43"/>
    </row>
    <row r="28" spans="1:3" ht="21.75" customHeight="1" x14ac:dyDescent="0.2">
      <c r="A28" s="80" t="s">
        <v>184</v>
      </c>
      <c r="B28" s="42" t="s">
        <v>32</v>
      </c>
      <c r="C28" s="63"/>
    </row>
    <row r="29" spans="1:3" ht="21.75" customHeight="1" thickBot="1" x14ac:dyDescent="0.25">
      <c r="A29" s="80" t="s">
        <v>185</v>
      </c>
      <c r="B29" s="42" t="s">
        <v>36</v>
      </c>
      <c r="C29" s="170">
        <f>-'3. Lokalt regnskab'!C45</f>
        <v>0</v>
      </c>
    </row>
    <row r="30" spans="1:3" ht="16.5" thickBot="1" x14ac:dyDescent="0.3">
      <c r="A30" s="58" t="s">
        <v>192</v>
      </c>
      <c r="B30" s="59"/>
      <c r="C30" s="122">
        <f>C3+C28+C29</f>
        <v>0</v>
      </c>
    </row>
    <row r="31" spans="1:3" ht="9.75" customHeight="1" x14ac:dyDescent="0.2">
      <c r="A31" s="47"/>
      <c r="B31" s="47"/>
      <c r="C31" s="43"/>
    </row>
    <row r="32" spans="1:3" ht="50.25" customHeight="1" x14ac:dyDescent="0.25">
      <c r="A32" s="53" t="s">
        <v>198</v>
      </c>
      <c r="B32" s="47"/>
      <c r="C32" s="43"/>
    </row>
    <row r="33" spans="1:3" ht="15" x14ac:dyDescent="0.2">
      <c r="A33" s="54"/>
      <c r="B33" s="47"/>
      <c r="C33" s="43"/>
    </row>
    <row r="34" spans="1:3" ht="15" x14ac:dyDescent="0.2">
      <c r="A34" s="54"/>
      <c r="B34" s="47"/>
      <c r="C34" s="43"/>
    </row>
    <row r="35" spans="1:3" ht="15" x14ac:dyDescent="0.2">
      <c r="A35" s="54"/>
      <c r="B35" s="47"/>
      <c r="C35" s="43"/>
    </row>
    <row r="36" spans="1:3" ht="15" x14ac:dyDescent="0.2">
      <c r="A36" s="47"/>
      <c r="B36" s="47"/>
      <c r="C36" s="78"/>
    </row>
    <row r="37" spans="1:3" ht="30" customHeight="1" x14ac:dyDescent="0.2">
      <c r="A37" s="47" t="s">
        <v>57</v>
      </c>
      <c r="B37" s="47"/>
      <c r="C37" s="78"/>
    </row>
    <row r="38" spans="1:3" ht="33" customHeight="1" x14ac:dyDescent="0.2">
      <c r="A38" s="47" t="s">
        <v>58</v>
      </c>
      <c r="B38" s="47"/>
      <c r="C38" s="78"/>
    </row>
    <row r="39" spans="1:3" ht="15" x14ac:dyDescent="0.2">
      <c r="A39" s="47"/>
      <c r="B39" s="47"/>
      <c r="C39" s="43"/>
    </row>
    <row r="40" spans="1:3" ht="47.25" x14ac:dyDescent="0.25">
      <c r="A40" s="53" t="s">
        <v>201</v>
      </c>
      <c r="B40" s="47"/>
      <c r="C40" s="47"/>
    </row>
    <row r="41" spans="1:3" ht="15" x14ac:dyDescent="0.2">
      <c r="A41" s="47"/>
      <c r="B41" s="47"/>
      <c r="C41" s="47"/>
    </row>
    <row r="42" spans="1:3" ht="39.75" customHeight="1" x14ac:dyDescent="0.25">
      <c r="A42" s="53" t="s">
        <v>197</v>
      </c>
      <c r="B42" s="47"/>
      <c r="C42" s="47"/>
    </row>
    <row r="43" spans="1:3" ht="15" x14ac:dyDescent="0.2">
      <c r="A43" s="47"/>
      <c r="B43" s="47"/>
      <c r="C43" s="47"/>
    </row>
    <row r="44" spans="1:3" ht="15" x14ac:dyDescent="0.2">
      <c r="A44" s="54"/>
      <c r="B44" s="47"/>
      <c r="C44" s="47"/>
    </row>
    <row r="45" spans="1:3" ht="15" x14ac:dyDescent="0.2">
      <c r="A45" s="47"/>
      <c r="B45" s="47"/>
      <c r="C45" s="47"/>
    </row>
    <row r="46" spans="1:3" ht="15" x14ac:dyDescent="0.2">
      <c r="A46" s="47"/>
      <c r="B46" s="47"/>
      <c r="C46" s="47"/>
    </row>
    <row r="47" spans="1:3" ht="15" x14ac:dyDescent="0.2">
      <c r="A47" s="47"/>
      <c r="B47" s="47"/>
      <c r="C47" s="47"/>
    </row>
    <row r="48" spans="1:3" ht="15" x14ac:dyDescent="0.2">
      <c r="A48" s="47"/>
      <c r="B48" s="47"/>
      <c r="C48" s="47"/>
    </row>
    <row r="49" spans="1:3" ht="15" x14ac:dyDescent="0.2">
      <c r="A49" s="47"/>
      <c r="B49" s="47"/>
      <c r="C49" s="47"/>
    </row>
    <row r="50" spans="1:3" ht="15" x14ac:dyDescent="0.2">
      <c r="A50" s="47"/>
      <c r="B50" s="47"/>
      <c r="C50" s="47"/>
    </row>
    <row r="51" spans="1:3" ht="15" x14ac:dyDescent="0.2">
      <c r="A51" s="47"/>
      <c r="B51" s="47"/>
      <c r="C51" s="47"/>
    </row>
    <row r="52" spans="1:3" ht="15" x14ac:dyDescent="0.2">
      <c r="A52" s="47"/>
      <c r="B52" s="47"/>
      <c r="C52" s="47"/>
    </row>
    <row r="53" spans="1:3" ht="15" x14ac:dyDescent="0.2">
      <c r="A53" s="47"/>
      <c r="B53" s="47"/>
      <c r="C53" s="47"/>
    </row>
    <row r="54" spans="1:3" ht="15" x14ac:dyDescent="0.2">
      <c r="A54" s="47"/>
      <c r="B54" s="47"/>
      <c r="C54" s="47"/>
    </row>
    <row r="55" spans="1:3" ht="15" x14ac:dyDescent="0.2">
      <c r="A55" s="47"/>
      <c r="B55" s="47"/>
      <c r="C55" s="47"/>
    </row>
    <row r="56" spans="1:3" ht="15" x14ac:dyDescent="0.2">
      <c r="A56" s="47"/>
      <c r="B56" s="47"/>
      <c r="C56" s="47"/>
    </row>
    <row r="57" spans="1:3" ht="15" x14ac:dyDescent="0.2">
      <c r="A57" s="47"/>
      <c r="B57" s="47"/>
      <c r="C57" s="47"/>
    </row>
    <row r="58" spans="1:3" ht="15" x14ac:dyDescent="0.2">
      <c r="A58" s="47"/>
      <c r="B58" s="47"/>
      <c r="C58" s="47"/>
    </row>
    <row r="59" spans="1:3" ht="15" x14ac:dyDescent="0.2">
      <c r="A59" s="47"/>
      <c r="B59" s="47"/>
      <c r="C59" s="47"/>
    </row>
    <row r="60" spans="1:3" ht="15" x14ac:dyDescent="0.2">
      <c r="A60" s="47"/>
      <c r="B60" s="47"/>
      <c r="C60" s="47"/>
    </row>
  </sheetData>
  <pageMargins left="0.7" right="0.7" top="0.75" bottom="0.75" header="0.3" footer="0.3"/>
  <pageSetup paperSize="9" scale="84"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7"/>
  <sheetViews>
    <sheetView tabSelected="1" zoomScaleNormal="100" workbookViewId="0">
      <selection activeCell="L12" sqref="L12"/>
    </sheetView>
  </sheetViews>
  <sheetFormatPr defaultColWidth="9.140625" defaultRowHeight="12.75" x14ac:dyDescent="0.2"/>
  <cols>
    <col min="1" max="1" width="9.140625" style="140"/>
    <col min="2" max="2" width="49.28515625" style="140" customWidth="1"/>
    <col min="3" max="3" width="16.7109375" style="165" customWidth="1"/>
    <col min="4" max="4" width="7.7109375" style="140" customWidth="1"/>
    <col min="5" max="5" width="16.7109375" style="140" customWidth="1"/>
    <col min="6" max="16384" width="9.140625" style="140"/>
  </cols>
  <sheetData>
    <row r="1" spans="1:5" ht="23.25" x14ac:dyDescent="0.35">
      <c r="B1" s="141" t="str">
        <f>+"Samlet regnskab og input til budget "&amp;'2. Daglig bogføring'!C4+1</f>
        <v>Samlet regnskab og input til budget 2025</v>
      </c>
    </row>
    <row r="3" spans="1:5" ht="26.25" x14ac:dyDescent="0.25">
      <c r="A3" s="142"/>
      <c r="B3" s="143"/>
      <c r="C3" s="166" t="str">
        <f>+"Regnskab "&amp;'2. Daglig bogføring'!C4</f>
        <v>Regnskab 2024</v>
      </c>
      <c r="E3" s="144" t="str">
        <f>+"Input til 
Budget "&amp;'2. Daglig bogføring'!C4+1</f>
        <v>Input til 
Budget 2025</v>
      </c>
    </row>
    <row r="4" spans="1:5" ht="18" x14ac:dyDescent="0.25">
      <c r="A4" s="142"/>
      <c r="B4" s="143" t="s">
        <v>3</v>
      </c>
      <c r="C4" s="167"/>
      <c r="E4" s="145"/>
    </row>
    <row r="5" spans="1:5" ht="15" x14ac:dyDescent="0.2">
      <c r="A5" s="146">
        <f>+'1. Kontoplan'!A4</f>
        <v>5010</v>
      </c>
      <c r="B5" s="147" t="str">
        <f>+'1. Kontoplan'!B4</f>
        <v>Holdgebyr</v>
      </c>
      <c r="C5" s="165">
        <f>'3. Lokalt regnskab'!C6+'4. Afregningsark'!C9</f>
        <v>0</v>
      </c>
      <c r="E5" s="148">
        <f>ROUND(C5,-3)</f>
        <v>0</v>
      </c>
    </row>
    <row r="6" spans="1:5" ht="15" x14ac:dyDescent="0.2">
      <c r="A6" s="146">
        <f>+'1. Kontoplan'!A5</f>
        <v>5011</v>
      </c>
      <c r="B6" s="147" t="str">
        <f>+'1. Kontoplan'!B5</f>
        <v>Holddonationer</v>
      </c>
      <c r="C6" s="165">
        <f>'3. Lokalt regnskab'!C7+'4. Afregningsark'!C11+'4. Afregningsark'!C8</f>
        <v>0</v>
      </c>
      <c r="E6" s="148">
        <f t="shared" ref="E6:E16" si="0">ROUND(C6,-3)</f>
        <v>0</v>
      </c>
    </row>
    <row r="7" spans="1:5" ht="15" x14ac:dyDescent="0.2">
      <c r="A7" s="146">
        <f>+'1. Kontoplan'!A6</f>
        <v>5020</v>
      </c>
      <c r="B7" s="147" t="str">
        <f>+'1. Kontoplan'!B6</f>
        <v>Salg af lys</v>
      </c>
      <c r="C7" s="165">
        <f>'3. Lokalt regnskab'!C8+'4. Afregningsark'!C7</f>
        <v>0</v>
      </c>
      <c r="E7" s="148">
        <f t="shared" si="0"/>
        <v>0</v>
      </c>
    </row>
    <row r="8" spans="1:5" ht="15" x14ac:dyDescent="0.2">
      <c r="A8" s="146">
        <f>+'1. Kontoplan'!A7</f>
        <v>5025</v>
      </c>
      <c r="B8" s="147" t="str">
        <f>+'1. Kontoplan'!B7</f>
        <v>Fighter indtægter</v>
      </c>
      <c r="C8" s="165">
        <f>'3. Lokalt regnskab'!C9</f>
        <v>0</v>
      </c>
      <c r="E8" s="148">
        <f t="shared" si="0"/>
        <v>0</v>
      </c>
    </row>
    <row r="9" spans="1:5" ht="15" x14ac:dyDescent="0.2">
      <c r="A9" s="146">
        <f>+'1. Kontoplan'!A8</f>
        <v>5030</v>
      </c>
      <c r="B9" s="147" t="str">
        <f>+'1. Kontoplan'!B8</f>
        <v>Generelle donationer, gaver og tilskud m.m.</v>
      </c>
      <c r="C9" s="165">
        <f>'3. Lokalt regnskab'!C10+'4. Afregningsark'!C10</f>
        <v>0</v>
      </c>
      <c r="E9" s="148">
        <f t="shared" si="0"/>
        <v>0</v>
      </c>
    </row>
    <row r="10" spans="1:5" ht="15" x14ac:dyDescent="0.2">
      <c r="A10" s="146">
        <f>+'1. Kontoplan'!A9</f>
        <v>5040</v>
      </c>
      <c r="B10" s="147" t="str">
        <f>+'1. Kontoplan'!B9</f>
        <v>Spil og auktioner ( tombola, lotteri, banko m.m.)</v>
      </c>
      <c r="C10" s="165">
        <f>'3. Lokalt regnskab'!C11</f>
        <v>0</v>
      </c>
      <c r="E10" s="148">
        <f t="shared" si="0"/>
        <v>0</v>
      </c>
    </row>
    <row r="11" spans="1:5" ht="15" x14ac:dyDescent="0.2">
      <c r="A11" s="146">
        <f>+'1. Kontoplan'!A10</f>
        <v>5060</v>
      </c>
      <c r="B11" s="147" t="str">
        <f>+'1. Kontoplan'!B10</f>
        <v>Salg af varer med moms</v>
      </c>
      <c r="C11" s="165">
        <f>'3. Lokalt regnskab'!C12</f>
        <v>0</v>
      </c>
      <c r="E11" s="148">
        <f t="shared" si="0"/>
        <v>0</v>
      </c>
    </row>
    <row r="12" spans="1:5" ht="15" x14ac:dyDescent="0.2">
      <c r="A12" s="146">
        <f>+'1. Kontoplan'!A11</f>
        <v>5061</v>
      </c>
      <c r="B12" s="147" t="str">
        <f>+'1. Kontoplan'!B11</f>
        <v>Salg af mad og drikke med moms</v>
      </c>
      <c r="C12" s="165">
        <f>'3. Lokalt regnskab'!C13</f>
        <v>0</v>
      </c>
      <c r="E12" s="148">
        <f t="shared" si="0"/>
        <v>0</v>
      </c>
    </row>
    <row r="13" spans="1:5" ht="15" x14ac:dyDescent="0.2">
      <c r="A13" s="146">
        <f>+'1. Kontoplan'!A12</f>
        <v>5070</v>
      </c>
      <c r="B13" s="147" t="str">
        <f>+'1. Kontoplan'!B12</f>
        <v>Renteindtægter</v>
      </c>
      <c r="C13" s="165">
        <f>'3. Lokalt regnskab'!C14</f>
        <v>0</v>
      </c>
      <c r="E13" s="148">
        <f t="shared" si="0"/>
        <v>0</v>
      </c>
    </row>
    <row r="14" spans="1:5" ht="15" x14ac:dyDescent="0.2">
      <c r="A14" s="146">
        <f>+'1. Kontoplan'!A13</f>
        <v>5120</v>
      </c>
      <c r="B14" s="147" t="str">
        <f>+'1. Kontoplan'!B13</f>
        <v>Øvrige indtægter</v>
      </c>
      <c r="C14" s="165">
        <f>'3. Lokalt regnskab'!C15</f>
        <v>0</v>
      </c>
      <c r="E14" s="148">
        <f t="shared" si="0"/>
        <v>0</v>
      </c>
    </row>
    <row r="15" spans="1:5" ht="15" x14ac:dyDescent="0.2">
      <c r="A15" s="146"/>
      <c r="B15" s="149" t="s">
        <v>164</v>
      </c>
      <c r="C15" s="165">
        <f>'4. Afregningsark'!C13</f>
        <v>0</v>
      </c>
      <c r="E15" s="148">
        <f t="shared" si="0"/>
        <v>0</v>
      </c>
    </row>
    <row r="16" spans="1:5" ht="15" x14ac:dyDescent="0.2">
      <c r="A16" s="146"/>
      <c r="B16" s="150" t="s">
        <v>165</v>
      </c>
      <c r="C16" s="165">
        <f>'4. Afregningsark'!C14</f>
        <v>0</v>
      </c>
      <c r="E16" s="148">
        <f t="shared" si="0"/>
        <v>0</v>
      </c>
    </row>
    <row r="17" spans="1:5" ht="2.1" customHeight="1" x14ac:dyDescent="0.2">
      <c r="A17" s="146"/>
      <c r="B17" s="150"/>
      <c r="E17" s="151"/>
    </row>
    <row r="18" spans="1:5" s="154" customFormat="1" ht="15.75" x14ac:dyDescent="0.25">
      <c r="A18" s="152"/>
      <c r="B18" s="153" t="s">
        <v>12</v>
      </c>
      <c r="C18" s="168">
        <f>SUM(C5:C17)</f>
        <v>0</v>
      </c>
      <c r="E18" s="155">
        <f>SUM(E5:E17)</f>
        <v>0</v>
      </c>
    </row>
    <row r="19" spans="1:5" ht="15" x14ac:dyDescent="0.2">
      <c r="A19" s="146"/>
      <c r="B19" s="156"/>
      <c r="E19" s="148"/>
    </row>
    <row r="20" spans="1:5" ht="18" x14ac:dyDescent="0.25">
      <c r="A20" s="142"/>
      <c r="B20" s="143" t="s">
        <v>4</v>
      </c>
      <c r="E20" s="148"/>
    </row>
    <row r="21" spans="1:5" ht="15" x14ac:dyDescent="0.2">
      <c r="A21" s="146">
        <f>+'1. Kontoplan'!A17</f>
        <v>6010</v>
      </c>
      <c r="B21" s="147" t="str">
        <f>+'1. Kontoplan'!B17</f>
        <v>Holdudgifter</v>
      </c>
      <c r="C21" s="165">
        <f>'3. Lokalt regnskab'!C20</f>
        <v>0</v>
      </c>
      <c r="E21" s="148">
        <f t="shared" ref="E21:E37" si="1">ROUND(C21,-3)</f>
        <v>0</v>
      </c>
    </row>
    <row r="22" spans="1:5" ht="15" x14ac:dyDescent="0.2">
      <c r="A22" s="146">
        <f>+'1. Kontoplan'!A18</f>
        <v>6020</v>
      </c>
      <c r="B22" s="147" t="str">
        <f>+'1. Kontoplan'!B18</f>
        <v>Køb af lys</v>
      </c>
      <c r="C22" s="165">
        <f>'3. Lokalt regnskab'!C21</f>
        <v>0</v>
      </c>
      <c r="E22" s="148">
        <f t="shared" si="1"/>
        <v>0</v>
      </c>
    </row>
    <row r="23" spans="1:5" ht="15" x14ac:dyDescent="0.2">
      <c r="A23" s="146">
        <f>+'1. Kontoplan'!A19</f>
        <v>6025</v>
      </c>
      <c r="B23" s="147" t="str">
        <f>+'1. Kontoplan'!B19</f>
        <v>Fighter udgifter</v>
      </c>
      <c r="C23" s="165">
        <f>'3. Lokalt regnskab'!C22</f>
        <v>0</v>
      </c>
      <c r="E23" s="148">
        <f t="shared" si="1"/>
        <v>0</v>
      </c>
    </row>
    <row r="24" spans="1:5" ht="15" x14ac:dyDescent="0.2">
      <c r="A24" s="146">
        <f>+'1. Kontoplan'!A20</f>
        <v>6040</v>
      </c>
      <c r="B24" s="147" t="str">
        <f>+'1. Kontoplan'!B20</f>
        <v>Udgifter til Spil og Auktioner</v>
      </c>
      <c r="C24" s="165">
        <f>'3. Lokalt regnskab'!C23</f>
        <v>0</v>
      </c>
      <c r="E24" s="148">
        <f t="shared" si="1"/>
        <v>0</v>
      </c>
    </row>
    <row r="25" spans="1:5" ht="15" x14ac:dyDescent="0.2">
      <c r="A25" s="146">
        <f>+'1. Kontoplan'!A21</f>
        <v>6045</v>
      </c>
      <c r="B25" s="147" t="str">
        <f>+'1. Kontoplan'!B21</f>
        <v>Sponsorudgifter</v>
      </c>
      <c r="C25" s="165">
        <f>'3. Lokalt regnskab'!C24</f>
        <v>0</v>
      </c>
      <c r="E25" s="148">
        <f t="shared" si="1"/>
        <v>0</v>
      </c>
    </row>
    <row r="26" spans="1:5" ht="15" x14ac:dyDescent="0.2">
      <c r="A26" s="146">
        <f>+'1. Kontoplan'!A22</f>
        <v>6050</v>
      </c>
      <c r="B26" s="147" t="str">
        <f>+'1. Kontoplan'!B22</f>
        <v xml:space="preserve">Underholdning og aktiviteter </v>
      </c>
      <c r="C26" s="165">
        <f>'4. Afregningsark'!C17+'3. Lokalt regnskab'!C25</f>
        <v>0</v>
      </c>
      <c r="E26" s="148">
        <f t="shared" si="1"/>
        <v>0</v>
      </c>
    </row>
    <row r="27" spans="1:5" ht="15" x14ac:dyDescent="0.2">
      <c r="A27" s="146">
        <f>+'1. Kontoplan'!A23</f>
        <v>6060</v>
      </c>
      <c r="B27" s="147" t="str">
        <f>+'1. Kontoplan'!B23</f>
        <v>Køb af varer til videresalg med moms</v>
      </c>
      <c r="C27" s="165">
        <f>'3. Lokalt regnskab'!C26</f>
        <v>0</v>
      </c>
      <c r="E27" s="148">
        <f t="shared" si="1"/>
        <v>0</v>
      </c>
    </row>
    <row r="28" spans="1:5" ht="15" x14ac:dyDescent="0.2">
      <c r="A28" s="146">
        <f>+'1. Kontoplan'!A24</f>
        <v>6061</v>
      </c>
      <c r="B28" s="147" t="str">
        <f>+'1. Kontoplan'!B24</f>
        <v>Køb af mad og drikke til videresalg med moms</v>
      </c>
      <c r="C28" s="165">
        <f>'3. Lokalt regnskab'!C27</f>
        <v>0</v>
      </c>
      <c r="E28" s="148">
        <f t="shared" si="1"/>
        <v>0</v>
      </c>
    </row>
    <row r="29" spans="1:5" ht="15" x14ac:dyDescent="0.2">
      <c r="A29" s="146">
        <f>+'1. Kontoplan'!A25</f>
        <v>6070</v>
      </c>
      <c r="B29" s="147" t="str">
        <f>+'1. Kontoplan'!B25</f>
        <v>Rente og Adm. Udgifter</v>
      </c>
      <c r="C29" s="165">
        <f>'3. Lokalt regnskab'!C28</f>
        <v>0</v>
      </c>
      <c r="E29" s="148">
        <f t="shared" si="1"/>
        <v>0</v>
      </c>
    </row>
    <row r="30" spans="1:5" ht="15" x14ac:dyDescent="0.2">
      <c r="A30" s="146">
        <f>+'1. Kontoplan'!A26</f>
        <v>6090</v>
      </c>
      <c r="B30" s="147" t="str">
        <f>+'1. Kontoplan'!B26</f>
        <v>Udgifter til Logistik</v>
      </c>
      <c r="C30" s="165">
        <f>'3. Lokalt regnskab'!C29</f>
        <v>0</v>
      </c>
      <c r="E30" s="148">
        <f t="shared" si="1"/>
        <v>0</v>
      </c>
    </row>
    <row r="31" spans="1:5" ht="15" x14ac:dyDescent="0.2">
      <c r="A31" s="146">
        <f>+'1. Kontoplan'!A27</f>
        <v>6100</v>
      </c>
      <c r="B31" s="147" t="str">
        <f>+'1. Kontoplan'!B27</f>
        <v>PR udgifter</v>
      </c>
      <c r="C31" s="165">
        <f>'3. Lokalt regnskab'!C30</f>
        <v>0</v>
      </c>
      <c r="E31" s="148">
        <f t="shared" si="1"/>
        <v>0</v>
      </c>
    </row>
    <row r="32" spans="1:5" ht="15" x14ac:dyDescent="0.2">
      <c r="A32" s="146">
        <f>+'1. Kontoplan'!A28</f>
        <v>6110</v>
      </c>
      <c r="B32" s="147" t="str">
        <f>+'1. Kontoplan'!B28</f>
        <v>Udgifter til Oplysning</v>
      </c>
      <c r="C32" s="165">
        <f>'3. Lokalt regnskab'!C31</f>
        <v>0</v>
      </c>
      <c r="E32" s="148">
        <f t="shared" si="1"/>
        <v>0</v>
      </c>
    </row>
    <row r="33" spans="1:5" ht="15" x14ac:dyDescent="0.2">
      <c r="A33" s="146">
        <f>+'1. Kontoplan'!A29</f>
        <v>6115</v>
      </c>
      <c r="B33" s="147" t="str">
        <f>+'1. Kontoplan'!B29</f>
        <v>Præmieafgift</v>
      </c>
      <c r="C33" s="165">
        <f>'3. Lokalt regnskab'!C32</f>
        <v>0</v>
      </c>
      <c r="E33" s="148">
        <f t="shared" si="1"/>
        <v>0</v>
      </c>
    </row>
    <row r="34" spans="1:5" ht="15" x14ac:dyDescent="0.2">
      <c r="A34" s="146">
        <f>+'1. Kontoplan'!A30</f>
        <v>6117</v>
      </c>
      <c r="B34" s="147" t="str">
        <f>+'1. Kontoplan'!B30</f>
        <v>Frivillig udgifter</v>
      </c>
      <c r="C34" s="165">
        <f>'3. Lokalt regnskab'!C33</f>
        <v>0</v>
      </c>
      <c r="E34" s="148">
        <f t="shared" si="1"/>
        <v>0</v>
      </c>
    </row>
    <row r="35" spans="1:5" ht="15" x14ac:dyDescent="0.2">
      <c r="A35" s="146">
        <f>+'1. Kontoplan'!A31</f>
        <v>6120</v>
      </c>
      <c r="B35" s="147" t="str">
        <f>+'1. Kontoplan'!B31</f>
        <v>Øvrige udgifter</v>
      </c>
      <c r="C35" s="165">
        <f>'3. Lokalt regnskab'!C34</f>
        <v>0</v>
      </c>
      <c r="E35" s="148">
        <f t="shared" si="1"/>
        <v>0</v>
      </c>
    </row>
    <row r="36" spans="1:5" ht="15" x14ac:dyDescent="0.2">
      <c r="A36" s="146"/>
      <c r="B36" s="149" t="s">
        <v>166</v>
      </c>
      <c r="C36" s="165">
        <f>-'4. Afregningsark'!C15</f>
        <v>0</v>
      </c>
      <c r="E36" s="148">
        <f t="shared" si="1"/>
        <v>0</v>
      </c>
    </row>
    <row r="37" spans="1:5" ht="15" x14ac:dyDescent="0.2">
      <c r="A37" s="146"/>
      <c r="B37" s="157" t="s">
        <v>167</v>
      </c>
      <c r="C37" s="165">
        <f>-'3. Lokalt regnskab'!C62</f>
        <v>0</v>
      </c>
      <c r="E37" s="148">
        <f t="shared" si="1"/>
        <v>0</v>
      </c>
    </row>
    <row r="38" spans="1:5" s="154" customFormat="1" ht="15.75" x14ac:dyDescent="0.25">
      <c r="A38" s="152"/>
      <c r="B38" s="159" t="s">
        <v>11</v>
      </c>
      <c r="C38" s="168">
        <f>SUM(C21:C37)</f>
        <v>0</v>
      </c>
      <c r="E38" s="155">
        <f>SUM(E21:E37)</f>
        <v>0</v>
      </c>
    </row>
    <row r="39" spans="1:5" ht="15" x14ac:dyDescent="0.2">
      <c r="A39" s="146"/>
      <c r="B39" s="157"/>
      <c r="E39" s="148"/>
    </row>
    <row r="40" spans="1:5" s="154" customFormat="1" ht="16.5" thickBot="1" x14ac:dyDescent="0.3">
      <c r="A40" s="152"/>
      <c r="B40" s="159" t="s">
        <v>168</v>
      </c>
      <c r="C40" s="169">
        <f>+C18+C38</f>
        <v>0</v>
      </c>
      <c r="E40" s="160">
        <f>+E18+E38</f>
        <v>0</v>
      </c>
    </row>
    <row r="41" spans="1:5" ht="15" x14ac:dyDescent="0.2">
      <c r="A41" s="146"/>
      <c r="B41" s="157"/>
    </row>
    <row r="42" spans="1:5" ht="15" x14ac:dyDescent="0.2">
      <c r="A42" s="146"/>
      <c r="B42" s="156"/>
    </row>
    <row r="43" spans="1:5" ht="18" x14ac:dyDescent="0.25">
      <c r="A43" s="161"/>
      <c r="B43" s="143"/>
    </row>
    <row r="44" spans="1:5" ht="15" x14ac:dyDescent="0.2">
      <c r="A44" s="146"/>
      <c r="B44" s="157"/>
    </row>
    <row r="45" spans="1:5" ht="15" x14ac:dyDescent="0.2">
      <c r="A45" s="146"/>
      <c r="B45" s="157"/>
    </row>
    <row r="46" spans="1:5" ht="15" x14ac:dyDescent="0.2">
      <c r="A46" s="158"/>
      <c r="B46" s="157"/>
    </row>
    <row r="47" spans="1:5" ht="15" x14ac:dyDescent="0.2">
      <c r="A47" s="158"/>
      <c r="B47" s="157"/>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2:K33"/>
  <sheetViews>
    <sheetView workbookViewId="0">
      <selection activeCell="E8" sqref="E8"/>
    </sheetView>
  </sheetViews>
  <sheetFormatPr defaultRowHeight="12.75" x14ac:dyDescent="0.2"/>
  <cols>
    <col min="1" max="1" width="23.5703125" bestFit="1" customWidth="1"/>
    <col min="2" max="2" width="8.85546875" bestFit="1" customWidth="1"/>
    <col min="3" max="3" width="12.140625" bestFit="1" customWidth="1"/>
    <col min="4" max="4" width="6.7109375" bestFit="1" customWidth="1"/>
    <col min="5" max="5" width="14.42578125" bestFit="1" customWidth="1"/>
    <col min="6" max="6" width="9" style="90" bestFit="1" customWidth="1"/>
    <col min="7" max="7" width="8.28515625" bestFit="1" customWidth="1"/>
    <col min="8" max="8" width="25.7109375" customWidth="1"/>
    <col min="9" max="10" width="13.28515625" style="91" bestFit="1" customWidth="1"/>
    <col min="11" max="11" width="4.7109375" bestFit="1" customWidth="1"/>
  </cols>
  <sheetData>
    <row r="2" spans="1:11" ht="20.25" x14ac:dyDescent="0.3">
      <c r="C2" s="89" t="str">
        <f>+"Omposteringsbilag - Regnskab på Stafet for livet "&amp;'2. Daglig bogføring'!C3</f>
        <v xml:space="preserve">Omposteringsbilag - Regnskab på Stafet for livet </v>
      </c>
    </row>
    <row r="3" spans="1:11" ht="15.75" customHeight="1" x14ac:dyDescent="0.3">
      <c r="C3" s="89"/>
    </row>
    <row r="5" spans="1:11" x14ac:dyDescent="0.2">
      <c r="A5" s="92" t="s">
        <v>137</v>
      </c>
      <c r="B5" s="92" t="s">
        <v>138</v>
      </c>
      <c r="C5" s="93"/>
      <c r="D5" s="92"/>
      <c r="E5" s="92"/>
      <c r="F5" s="93"/>
      <c r="G5" s="92"/>
      <c r="H5" s="92"/>
      <c r="I5" s="94"/>
      <c r="J5" s="94"/>
      <c r="K5" s="92"/>
    </row>
    <row r="6" spans="1:11" x14ac:dyDescent="0.2">
      <c r="A6" s="92" t="s">
        <v>139</v>
      </c>
      <c r="B6" s="92" t="s">
        <v>84</v>
      </c>
      <c r="C6" s="93" t="s">
        <v>85</v>
      </c>
      <c r="D6" s="93" t="s">
        <v>86</v>
      </c>
      <c r="E6" s="95" t="s">
        <v>87</v>
      </c>
      <c r="F6" s="93" t="s">
        <v>88</v>
      </c>
      <c r="G6" s="93" t="s">
        <v>89</v>
      </c>
      <c r="H6" s="93" t="s">
        <v>90</v>
      </c>
      <c r="I6" s="94" t="s">
        <v>91</v>
      </c>
      <c r="J6" s="94" t="s">
        <v>92</v>
      </c>
      <c r="K6" s="92" t="s">
        <v>93</v>
      </c>
    </row>
    <row r="7" spans="1:11" x14ac:dyDescent="0.2">
      <c r="A7" s="92" t="s">
        <v>140</v>
      </c>
      <c r="B7" s="92" t="s">
        <v>1</v>
      </c>
      <c r="C7" s="96"/>
    </row>
    <row r="8" spans="1:11" x14ac:dyDescent="0.2">
      <c r="A8" s="92" t="s">
        <v>141</v>
      </c>
      <c r="B8" s="92" t="s">
        <v>94</v>
      </c>
      <c r="C8" s="97" t="s">
        <v>98</v>
      </c>
      <c r="D8" s="98">
        <v>1300</v>
      </c>
      <c r="E8" s="98" t="e">
        <f>VLOOKUP('2. Daglig bogføring'!C3,'7. Stafetter'!A:B,2,FALSE)</f>
        <v>#N/A</v>
      </c>
      <c r="F8" s="96"/>
      <c r="G8" s="99"/>
      <c r="H8" s="100" t="str">
        <f>+'2. Daglig bogføring'!C$3&amp;", momspligtigt salg"</f>
        <v>, momspligtigt salg</v>
      </c>
      <c r="I8" s="101"/>
      <c r="J8" s="101">
        <f>+'3. Lokalt regnskab'!C12+'3. Lokalt regnskab'!C13</f>
        <v>0</v>
      </c>
      <c r="K8" s="102" t="s">
        <v>95</v>
      </c>
    </row>
    <row r="9" spans="1:11" x14ac:dyDescent="0.2">
      <c r="A9" s="92" t="s">
        <v>141</v>
      </c>
      <c r="B9" s="92" t="s">
        <v>94</v>
      </c>
      <c r="C9" s="97" t="s">
        <v>98</v>
      </c>
      <c r="D9" s="98">
        <v>1301</v>
      </c>
      <c r="E9" s="98" t="e">
        <f>+E8</f>
        <v>#N/A</v>
      </c>
      <c r="F9" s="96"/>
      <c r="G9" s="99"/>
      <c r="H9" s="100" t="str">
        <f>+'2. Daglig bogføring'!C$3&amp;", momsfrie indtægter"</f>
        <v>, momsfrie indtægter</v>
      </c>
      <c r="I9" s="101"/>
      <c r="J9" s="101">
        <f>+'3. Lokalt regnskab'!C17-'3. Lokalt regnskab'!C12-'3. Lokalt regnskab'!C13</f>
        <v>0</v>
      </c>
      <c r="K9" s="102" t="s">
        <v>95</v>
      </c>
    </row>
    <row r="10" spans="1:11" x14ac:dyDescent="0.2">
      <c r="A10" s="92" t="s">
        <v>141</v>
      </c>
      <c r="B10" s="92" t="s">
        <v>94</v>
      </c>
      <c r="C10" s="97" t="s">
        <v>98</v>
      </c>
      <c r="D10" s="98">
        <v>2482</v>
      </c>
      <c r="E10" s="98" t="e">
        <f>+E8</f>
        <v>#N/A</v>
      </c>
      <c r="F10" s="96"/>
      <c r="G10" s="99"/>
      <c r="H10" s="100" t="str">
        <f>+'2. Daglig bogføring'!C$3&amp;", Køb med moms"</f>
        <v>, Køb med moms</v>
      </c>
      <c r="I10" s="101">
        <f>-'3. Lokalt regnskab'!C26-'3. Lokalt regnskab'!C27</f>
        <v>0</v>
      </c>
      <c r="J10" s="101"/>
      <c r="K10" s="102" t="s">
        <v>95</v>
      </c>
    </row>
    <row r="11" spans="1:11" x14ac:dyDescent="0.2">
      <c r="A11" s="92" t="s">
        <v>141</v>
      </c>
      <c r="B11" s="92" t="s">
        <v>94</v>
      </c>
      <c r="C11" s="97" t="s">
        <v>98</v>
      </c>
      <c r="D11" s="98">
        <v>2481</v>
      </c>
      <c r="E11" s="98" t="e">
        <f>+E8</f>
        <v>#N/A</v>
      </c>
      <c r="F11" s="96"/>
      <c r="G11" s="99"/>
      <c r="H11" s="100" t="str">
        <f>+'2. Daglig bogføring'!C$3&amp;", Køb uden moms"</f>
        <v>, Køb uden moms</v>
      </c>
      <c r="I11" s="101">
        <f>-'3. Lokalt regnskab'!C36+'3. Lokalt regnskab'!C26+'3. Lokalt regnskab'!C27</f>
        <v>0</v>
      </c>
      <c r="J11" s="101"/>
      <c r="K11" s="102" t="s">
        <v>95</v>
      </c>
    </row>
    <row r="12" spans="1:11" x14ac:dyDescent="0.2">
      <c r="A12" s="92" t="s">
        <v>141</v>
      </c>
      <c r="B12" s="92" t="s">
        <v>94</v>
      </c>
      <c r="C12" s="97" t="s">
        <v>102</v>
      </c>
      <c r="D12" s="98"/>
      <c r="E12" s="98" t="e">
        <f>+E8</f>
        <v>#N/A</v>
      </c>
      <c r="F12" s="96"/>
      <c r="G12" s="99"/>
      <c r="H12" s="100" t="str">
        <f>+'2. Daglig bogføring'!C3&amp;", rådighedsbeløb retur"</f>
        <v>, rådighedsbeløb retur</v>
      </c>
      <c r="I12" s="101"/>
      <c r="J12" s="101">
        <f>+'4. Afregningsark'!C28</f>
        <v>0</v>
      </c>
      <c r="K12" s="102" t="s">
        <v>95</v>
      </c>
    </row>
    <row r="13" spans="1:11" x14ac:dyDescent="0.2">
      <c r="A13" s="92" t="s">
        <v>141</v>
      </c>
      <c r="B13" s="92" t="s">
        <v>94</v>
      </c>
      <c r="C13" s="97" t="s">
        <v>148</v>
      </c>
      <c r="D13" s="98"/>
      <c r="E13" s="98" t="e">
        <f>+E9</f>
        <v>#N/A</v>
      </c>
      <c r="F13" s="96"/>
      <c r="G13" s="99"/>
      <c r="H13" s="100" t="str">
        <f>+'2. Daglig bogføring'!C3&amp;", godkendte investeringer"</f>
        <v>, godkendte investeringer</v>
      </c>
      <c r="I13" s="101">
        <f>-'4. Afregningsark'!C29</f>
        <v>0</v>
      </c>
      <c r="J13" s="101"/>
      <c r="K13" s="102" t="s">
        <v>95</v>
      </c>
    </row>
    <row r="14" spans="1:11" x14ac:dyDescent="0.2">
      <c r="A14" s="92" t="s">
        <v>141</v>
      </c>
      <c r="B14" s="92" t="s">
        <v>94</v>
      </c>
      <c r="C14" s="97" t="s">
        <v>124</v>
      </c>
      <c r="D14" s="98"/>
      <c r="E14" s="98"/>
      <c r="F14" s="96"/>
      <c r="G14" s="99"/>
      <c r="H14" s="100" t="str">
        <f>+'2. Daglig bogføring'!C3&amp;", indbetaling"</f>
        <v>, indbetaling</v>
      </c>
      <c r="I14" s="101">
        <f>+'4. Afregningsark'!C30</f>
        <v>0</v>
      </c>
      <c r="J14" s="101"/>
      <c r="K14" s="102" t="s">
        <v>95</v>
      </c>
    </row>
    <row r="15" spans="1:11" x14ac:dyDescent="0.2">
      <c r="A15" s="92" t="s">
        <v>141</v>
      </c>
      <c r="B15" s="92" t="s">
        <v>94</v>
      </c>
      <c r="C15" s="97" t="s">
        <v>98</v>
      </c>
      <c r="D15" s="98">
        <v>1010</v>
      </c>
      <c r="E15" s="98" t="e">
        <f>+E8</f>
        <v>#N/A</v>
      </c>
      <c r="F15" s="96"/>
      <c r="G15" s="99"/>
      <c r="H15" s="100" t="str">
        <f>+'2. Daglig bogføring'!C$3&amp;", moms til afregning"</f>
        <v>, moms til afregning</v>
      </c>
      <c r="I15" s="103">
        <f>+'4. Afregningsark'!C24</f>
        <v>0</v>
      </c>
      <c r="J15" s="101"/>
      <c r="K15" s="102" t="s">
        <v>95</v>
      </c>
    </row>
    <row r="16" spans="1:11" x14ac:dyDescent="0.2">
      <c r="A16" s="92" t="s">
        <v>141</v>
      </c>
      <c r="B16" s="92" t="s">
        <v>94</v>
      </c>
      <c r="C16" s="97" t="s">
        <v>99</v>
      </c>
      <c r="D16" s="98"/>
      <c r="E16" s="98"/>
      <c r="F16" s="96"/>
      <c r="G16" s="99"/>
      <c r="H16" s="100" t="str">
        <f>+'2. Daglig bogføring'!C$3&amp;", udgående moms"</f>
        <v>, udgående moms</v>
      </c>
      <c r="I16" s="103"/>
      <c r="J16" s="103">
        <f>+'4. Afregningsark'!C22</f>
        <v>0</v>
      </c>
      <c r="K16" s="102" t="s">
        <v>95</v>
      </c>
    </row>
    <row r="17" spans="1:11" x14ac:dyDescent="0.2">
      <c r="A17" s="92" t="s">
        <v>141</v>
      </c>
      <c r="B17" s="92" t="s">
        <v>94</v>
      </c>
      <c r="C17" s="97" t="s">
        <v>100</v>
      </c>
      <c r="D17" s="98"/>
      <c r="E17" s="98"/>
      <c r="F17" s="96"/>
      <c r="G17" s="99"/>
      <c r="H17" s="100" t="str">
        <f>+'2. Daglig bogføring'!C$3&amp;", indgående moms"</f>
        <v>, indgående moms</v>
      </c>
      <c r="I17" s="103">
        <f>-'4. Afregningsark'!C23</f>
        <v>0</v>
      </c>
      <c r="J17" s="101"/>
      <c r="K17" s="102" t="s">
        <v>95</v>
      </c>
    </row>
    <row r="18" spans="1:11" x14ac:dyDescent="0.2">
      <c r="A18" s="92" t="s">
        <v>141</v>
      </c>
      <c r="B18" s="92" t="s">
        <v>94</v>
      </c>
      <c r="C18" s="97"/>
      <c r="D18" s="98"/>
      <c r="E18" s="98"/>
      <c r="F18" s="96"/>
      <c r="G18" s="99"/>
      <c r="H18" s="100"/>
      <c r="I18" s="103"/>
      <c r="J18" s="101"/>
      <c r="K18" s="102" t="s">
        <v>95</v>
      </c>
    </row>
    <row r="19" spans="1:11" x14ac:dyDescent="0.2">
      <c r="A19" s="92" t="s">
        <v>141</v>
      </c>
      <c r="B19" s="92" t="s">
        <v>94</v>
      </c>
      <c r="C19" s="97"/>
      <c r="D19" s="98"/>
      <c r="E19" s="98"/>
      <c r="F19" s="96"/>
      <c r="G19" s="99"/>
      <c r="H19" s="100"/>
      <c r="I19" s="101"/>
      <c r="J19" s="101"/>
      <c r="K19" s="102" t="s">
        <v>95</v>
      </c>
    </row>
    <row r="20" spans="1:11" x14ac:dyDescent="0.2">
      <c r="A20" s="92" t="s">
        <v>141</v>
      </c>
      <c r="B20" s="92" t="s">
        <v>94</v>
      </c>
      <c r="C20" s="97"/>
      <c r="D20" s="98"/>
      <c r="E20" s="98"/>
      <c r="F20" s="96"/>
      <c r="G20" s="99"/>
      <c r="H20" s="100"/>
      <c r="I20" s="101"/>
      <c r="J20" s="101"/>
      <c r="K20" s="102" t="s">
        <v>95</v>
      </c>
    </row>
    <row r="21" spans="1:11" x14ac:dyDescent="0.2">
      <c r="A21" s="92" t="s">
        <v>141</v>
      </c>
      <c r="B21" s="92" t="s">
        <v>94</v>
      </c>
      <c r="C21" s="97"/>
      <c r="D21" s="98"/>
      <c r="E21" s="98"/>
      <c r="F21" s="96"/>
      <c r="G21" s="99"/>
      <c r="H21" s="100"/>
      <c r="I21" s="101"/>
      <c r="J21" s="101"/>
      <c r="K21" s="102" t="s">
        <v>95</v>
      </c>
    </row>
    <row r="22" spans="1:11" x14ac:dyDescent="0.2">
      <c r="A22" s="92" t="s">
        <v>141</v>
      </c>
      <c r="B22" s="92" t="s">
        <v>94</v>
      </c>
      <c r="C22" s="97"/>
      <c r="D22" s="98"/>
      <c r="E22" s="98"/>
      <c r="F22" s="96"/>
      <c r="G22" s="99"/>
      <c r="H22" s="100"/>
      <c r="I22" s="101"/>
      <c r="J22" s="101"/>
      <c r="K22" s="102" t="s">
        <v>95</v>
      </c>
    </row>
    <row r="23" spans="1:11" x14ac:dyDescent="0.2">
      <c r="A23" s="92" t="s">
        <v>141</v>
      </c>
      <c r="B23" s="92" t="s">
        <v>94</v>
      </c>
      <c r="C23" s="97"/>
      <c r="D23" s="98"/>
      <c r="E23" s="98"/>
      <c r="F23" s="96"/>
      <c r="G23" s="99"/>
      <c r="H23" s="101"/>
      <c r="I23" s="101"/>
      <c r="J23" s="101"/>
      <c r="K23" s="102" t="s">
        <v>95</v>
      </c>
    </row>
    <row r="24" spans="1:11" x14ac:dyDescent="0.2">
      <c r="A24" s="92" t="s">
        <v>141</v>
      </c>
      <c r="B24" s="92" t="s">
        <v>94</v>
      </c>
      <c r="C24" s="97"/>
      <c r="D24" s="98"/>
      <c r="E24" s="98"/>
      <c r="F24" s="96"/>
      <c r="G24" s="99"/>
      <c r="H24" s="101"/>
      <c r="I24" s="101"/>
      <c r="J24" s="101"/>
      <c r="K24" s="102" t="s">
        <v>95</v>
      </c>
    </row>
    <row r="25" spans="1:11" x14ac:dyDescent="0.2">
      <c r="A25" s="92" t="s">
        <v>141</v>
      </c>
      <c r="B25" s="92" t="s">
        <v>94</v>
      </c>
      <c r="C25" s="97"/>
      <c r="D25" s="98"/>
      <c r="E25" s="98"/>
      <c r="F25" s="96"/>
      <c r="G25" s="99"/>
      <c r="H25" s="101"/>
      <c r="I25" s="101"/>
      <c r="J25" s="101"/>
      <c r="K25" s="102" t="s">
        <v>95</v>
      </c>
    </row>
    <row r="26" spans="1:11" x14ac:dyDescent="0.2">
      <c r="A26" s="92" t="s">
        <v>141</v>
      </c>
      <c r="B26" s="92" t="s">
        <v>94</v>
      </c>
      <c r="C26" s="97"/>
      <c r="D26" s="98"/>
      <c r="E26" s="98"/>
      <c r="F26" s="96"/>
      <c r="G26" s="99"/>
      <c r="H26" s="101"/>
      <c r="I26" s="101"/>
      <c r="J26" s="101"/>
      <c r="K26" s="102" t="s">
        <v>95</v>
      </c>
    </row>
    <row r="27" spans="1:11" x14ac:dyDescent="0.2">
      <c r="A27" s="92" t="s">
        <v>141</v>
      </c>
      <c r="B27" s="92" t="s">
        <v>94</v>
      </c>
      <c r="C27" s="97"/>
      <c r="D27" s="98"/>
      <c r="E27" s="98"/>
      <c r="F27" s="96"/>
      <c r="G27" s="99"/>
      <c r="H27" s="101"/>
      <c r="I27" s="101"/>
      <c r="J27" s="101"/>
      <c r="K27" s="102" t="s">
        <v>95</v>
      </c>
    </row>
    <row r="28" spans="1:11" x14ac:dyDescent="0.2">
      <c r="A28" s="92" t="s">
        <v>141</v>
      </c>
      <c r="B28" s="92" t="s">
        <v>94</v>
      </c>
      <c r="C28" s="97"/>
      <c r="D28" s="98"/>
      <c r="E28" s="98"/>
      <c r="F28" s="96"/>
      <c r="G28" s="99"/>
      <c r="H28" s="101"/>
      <c r="I28" s="101"/>
      <c r="J28" s="101"/>
      <c r="K28" s="102" t="s">
        <v>95</v>
      </c>
    </row>
    <row r="29" spans="1:11" x14ac:dyDescent="0.2">
      <c r="A29" s="92" t="s">
        <v>141</v>
      </c>
      <c r="B29" s="92" t="s">
        <v>94</v>
      </c>
      <c r="C29" s="97"/>
      <c r="D29" s="98"/>
      <c r="E29" s="98"/>
      <c r="F29" s="107"/>
      <c r="G29" s="99"/>
      <c r="H29" s="100"/>
      <c r="I29" s="101"/>
      <c r="J29" s="101"/>
      <c r="K29" s="102" t="s">
        <v>95</v>
      </c>
    </row>
    <row r="30" spans="1:11" x14ac:dyDescent="0.2">
      <c r="I30" s="104"/>
      <c r="J30" s="104"/>
    </row>
    <row r="31" spans="1:11" x14ac:dyDescent="0.2">
      <c r="I31" s="104">
        <f>SUM(I8:I29)</f>
        <v>0</v>
      </c>
      <c r="J31" s="104">
        <f>SUM(J8:J29)</f>
        <v>0</v>
      </c>
    </row>
    <row r="32" spans="1:11" x14ac:dyDescent="0.2">
      <c r="A32" s="1" t="s">
        <v>96</v>
      </c>
      <c r="B32" s="1"/>
      <c r="C32" s="1"/>
      <c r="D32" s="1" t="s">
        <v>97</v>
      </c>
      <c r="E32" s="105"/>
    </row>
    <row r="33" spans="1:7" x14ac:dyDescent="0.2">
      <c r="A33" s="106"/>
      <c r="B33" s="106"/>
      <c r="C33" s="106"/>
      <c r="D33" s="106"/>
      <c r="E33" s="106"/>
      <c r="F33" s="106"/>
      <c r="G33" s="106"/>
    </row>
  </sheetData>
  <sheetProtection sheet="1" objects="1" scenarios="1"/>
  <pageMargins left="0" right="0" top="0.98425196850393704" bottom="0.98425196850393704"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C60"/>
  <sheetViews>
    <sheetView zoomScale="110" zoomScaleNormal="110" workbookViewId="0">
      <selection activeCell="B18" sqref="B18"/>
    </sheetView>
  </sheetViews>
  <sheetFormatPr defaultRowHeight="12.75" x14ac:dyDescent="0.2"/>
  <cols>
    <col min="1" max="1" width="24.28515625" customWidth="1"/>
    <col min="2" max="2" width="20.42578125" bestFit="1" customWidth="1"/>
    <col min="3" max="3" width="53" customWidth="1"/>
    <col min="4" max="4" width="11" bestFit="1" customWidth="1"/>
    <col min="6" max="6" width="11.28515625" bestFit="1" customWidth="1"/>
  </cols>
  <sheetData>
    <row r="1" spans="1:2" ht="20.25" x14ac:dyDescent="0.3">
      <c r="A1" s="89" t="s">
        <v>136</v>
      </c>
    </row>
    <row r="3" spans="1:2" x14ac:dyDescent="0.2">
      <c r="A3" t="s">
        <v>123</v>
      </c>
      <c r="B3" t="s">
        <v>122</v>
      </c>
    </row>
    <row r="4" spans="1:2" x14ac:dyDescent="0.2">
      <c r="A4" t="s">
        <v>101</v>
      </c>
      <c r="B4">
        <v>4060000102</v>
      </c>
    </row>
    <row r="5" spans="1:2" x14ac:dyDescent="0.2">
      <c r="A5" t="s">
        <v>202</v>
      </c>
      <c r="B5">
        <v>4060000103</v>
      </c>
    </row>
    <row r="6" spans="1:2" x14ac:dyDescent="0.2">
      <c r="A6" t="s">
        <v>133</v>
      </c>
      <c r="B6">
        <v>4060000019</v>
      </c>
    </row>
    <row r="7" spans="1:2" x14ac:dyDescent="0.2">
      <c r="A7" t="s">
        <v>183</v>
      </c>
      <c r="B7">
        <v>4060000060</v>
      </c>
    </row>
    <row r="8" spans="1:2" x14ac:dyDescent="0.2">
      <c r="A8" t="s">
        <v>180</v>
      </c>
      <c r="B8">
        <v>4060000094</v>
      </c>
    </row>
    <row r="9" spans="1:2" x14ac:dyDescent="0.2">
      <c r="A9" t="s">
        <v>143</v>
      </c>
      <c r="B9">
        <v>4060000067</v>
      </c>
    </row>
    <row r="10" spans="1:2" x14ac:dyDescent="0.2">
      <c r="A10" t="s">
        <v>103</v>
      </c>
      <c r="B10">
        <v>4060000024</v>
      </c>
    </row>
    <row r="11" spans="1:2" x14ac:dyDescent="0.2">
      <c r="A11" t="s">
        <v>149</v>
      </c>
      <c r="B11">
        <v>4060000076</v>
      </c>
    </row>
    <row r="12" spans="1:2" x14ac:dyDescent="0.2">
      <c r="A12" t="s">
        <v>134</v>
      </c>
      <c r="B12">
        <v>4060000021</v>
      </c>
    </row>
    <row r="13" spans="1:2" x14ac:dyDescent="0.2">
      <c r="A13" t="s">
        <v>125</v>
      </c>
      <c r="B13">
        <v>4060000005</v>
      </c>
    </row>
    <row r="14" spans="1:2" x14ac:dyDescent="0.2">
      <c r="A14" t="s">
        <v>127</v>
      </c>
      <c r="B14">
        <v>4060000011</v>
      </c>
    </row>
    <row r="15" spans="1:2" x14ac:dyDescent="0.2">
      <c r="A15" t="s">
        <v>104</v>
      </c>
      <c r="B15">
        <v>4060000025</v>
      </c>
    </row>
    <row r="16" spans="1:2" x14ac:dyDescent="0.2">
      <c r="A16" t="s">
        <v>195</v>
      </c>
      <c r="B16">
        <v>4060000038</v>
      </c>
    </row>
    <row r="17" spans="1:3" x14ac:dyDescent="0.2">
      <c r="A17" t="s">
        <v>129</v>
      </c>
      <c r="B17">
        <v>4060000013</v>
      </c>
    </row>
    <row r="18" spans="1:3" x14ac:dyDescent="0.2">
      <c r="A18" t="s">
        <v>186</v>
      </c>
      <c r="B18">
        <v>4060000004</v>
      </c>
    </row>
    <row r="19" spans="1:3" x14ac:dyDescent="0.2">
      <c r="A19" t="s">
        <v>105</v>
      </c>
      <c r="B19">
        <v>4060000026</v>
      </c>
    </row>
    <row r="20" spans="1:3" x14ac:dyDescent="0.2">
      <c r="A20" t="s">
        <v>117</v>
      </c>
      <c r="B20">
        <v>4060000053</v>
      </c>
    </row>
    <row r="21" spans="1:3" x14ac:dyDescent="0.2">
      <c r="A21" t="s">
        <v>194</v>
      </c>
      <c r="B21">
        <v>4060000045</v>
      </c>
    </row>
    <row r="22" spans="1:3" x14ac:dyDescent="0.2">
      <c r="A22" t="s">
        <v>169</v>
      </c>
      <c r="B22">
        <v>4060000084</v>
      </c>
    </row>
    <row r="23" spans="1:3" x14ac:dyDescent="0.2">
      <c r="A23" t="s">
        <v>109</v>
      </c>
      <c r="B23">
        <v>4060000036</v>
      </c>
      <c r="C23" s="164"/>
    </row>
    <row r="24" spans="1:3" x14ac:dyDescent="0.2">
      <c r="A24" t="s">
        <v>106</v>
      </c>
      <c r="B24">
        <v>4060000029</v>
      </c>
    </row>
    <row r="25" spans="1:3" x14ac:dyDescent="0.2">
      <c r="A25" t="s">
        <v>193</v>
      </c>
      <c r="B25">
        <v>4060000074</v>
      </c>
    </row>
    <row r="26" spans="1:3" x14ac:dyDescent="0.2">
      <c r="A26" t="s">
        <v>114</v>
      </c>
      <c r="B26">
        <v>4060000047</v>
      </c>
    </row>
    <row r="27" spans="1:3" x14ac:dyDescent="0.2">
      <c r="A27" t="s">
        <v>107</v>
      </c>
      <c r="B27">
        <v>4060000031</v>
      </c>
    </row>
    <row r="28" spans="1:3" x14ac:dyDescent="0.2">
      <c r="A28" t="s">
        <v>112</v>
      </c>
      <c r="B28">
        <v>4060000044</v>
      </c>
    </row>
    <row r="29" spans="1:3" x14ac:dyDescent="0.2">
      <c r="A29" t="s">
        <v>170</v>
      </c>
      <c r="B29">
        <v>4060000090</v>
      </c>
    </row>
    <row r="30" spans="1:3" x14ac:dyDescent="0.2">
      <c r="A30" t="s">
        <v>177</v>
      </c>
      <c r="B30">
        <v>4060000095</v>
      </c>
    </row>
    <row r="31" spans="1:3" x14ac:dyDescent="0.2">
      <c r="A31" t="s">
        <v>190</v>
      </c>
      <c r="B31">
        <v>4060000075</v>
      </c>
    </row>
    <row r="32" spans="1:3" x14ac:dyDescent="0.2">
      <c r="A32" t="s">
        <v>150</v>
      </c>
      <c r="B32">
        <v>4060000077</v>
      </c>
    </row>
    <row r="33" spans="1:2" x14ac:dyDescent="0.2">
      <c r="A33" t="s">
        <v>119</v>
      </c>
      <c r="B33">
        <v>4060000057</v>
      </c>
    </row>
    <row r="34" spans="1:2" x14ac:dyDescent="0.2">
      <c r="A34" t="s">
        <v>152</v>
      </c>
      <c r="B34">
        <v>4060000081</v>
      </c>
    </row>
    <row r="35" spans="1:2" x14ac:dyDescent="0.2">
      <c r="A35" t="s">
        <v>172</v>
      </c>
      <c r="B35">
        <v>4060000092</v>
      </c>
    </row>
    <row r="36" spans="1:2" x14ac:dyDescent="0.2">
      <c r="A36" t="s">
        <v>188</v>
      </c>
      <c r="B36">
        <v>4060000058</v>
      </c>
    </row>
    <row r="37" spans="1:2" x14ac:dyDescent="0.2">
      <c r="A37" t="s">
        <v>151</v>
      </c>
      <c r="B37">
        <v>4060000078</v>
      </c>
    </row>
    <row r="38" spans="1:2" x14ac:dyDescent="0.2">
      <c r="A38" t="s">
        <v>142</v>
      </c>
      <c r="B38">
        <v>4060000066</v>
      </c>
    </row>
    <row r="39" spans="1:2" x14ac:dyDescent="0.2">
      <c r="A39" t="s">
        <v>135</v>
      </c>
      <c r="B39">
        <v>4060000039</v>
      </c>
    </row>
    <row r="40" spans="1:2" x14ac:dyDescent="0.2">
      <c r="A40" t="s">
        <v>128</v>
      </c>
      <c r="B40">
        <v>4060000012</v>
      </c>
    </row>
    <row r="41" spans="1:2" x14ac:dyDescent="0.2">
      <c r="A41" t="s">
        <v>108</v>
      </c>
      <c r="B41">
        <v>4060000035</v>
      </c>
    </row>
    <row r="42" spans="1:2" x14ac:dyDescent="0.2">
      <c r="A42" t="s">
        <v>131</v>
      </c>
      <c r="B42">
        <v>4060000015</v>
      </c>
    </row>
    <row r="43" spans="1:2" x14ac:dyDescent="0.2">
      <c r="A43" t="s">
        <v>126</v>
      </c>
      <c r="B43">
        <v>4060000008</v>
      </c>
    </row>
    <row r="44" spans="1:2" x14ac:dyDescent="0.2">
      <c r="A44" t="s">
        <v>181</v>
      </c>
      <c r="B44">
        <v>4060000101</v>
      </c>
    </row>
    <row r="45" spans="1:2" x14ac:dyDescent="0.2">
      <c r="A45" t="s">
        <v>144</v>
      </c>
      <c r="B45">
        <v>4060000068</v>
      </c>
    </row>
    <row r="46" spans="1:2" x14ac:dyDescent="0.2">
      <c r="A46" t="s">
        <v>120</v>
      </c>
      <c r="B46">
        <v>4060000061</v>
      </c>
    </row>
    <row r="47" spans="1:2" x14ac:dyDescent="0.2">
      <c r="A47" t="s">
        <v>111</v>
      </c>
      <c r="B47">
        <v>4060000042</v>
      </c>
    </row>
    <row r="48" spans="1:2" x14ac:dyDescent="0.2">
      <c r="A48" t="s">
        <v>187</v>
      </c>
      <c r="B48">
        <v>4060000032</v>
      </c>
    </row>
    <row r="49" spans="1:3" x14ac:dyDescent="0.2">
      <c r="A49" t="s">
        <v>132</v>
      </c>
      <c r="B49">
        <v>4060000018</v>
      </c>
    </row>
    <row r="50" spans="1:3" x14ac:dyDescent="0.2">
      <c r="A50" t="s">
        <v>118</v>
      </c>
      <c r="B50">
        <v>4060000054</v>
      </c>
    </row>
    <row r="51" spans="1:3" x14ac:dyDescent="0.2">
      <c r="A51" t="s">
        <v>116</v>
      </c>
      <c r="B51">
        <v>4060000051</v>
      </c>
    </row>
    <row r="52" spans="1:3" x14ac:dyDescent="0.2">
      <c r="A52" t="s">
        <v>191</v>
      </c>
      <c r="B52">
        <v>4060000085</v>
      </c>
    </row>
    <row r="53" spans="1:3" x14ac:dyDescent="0.2">
      <c r="A53" t="s">
        <v>113</v>
      </c>
      <c r="B53">
        <v>4060000046</v>
      </c>
    </row>
    <row r="54" spans="1:3" x14ac:dyDescent="0.2">
      <c r="A54" t="s">
        <v>145</v>
      </c>
      <c r="B54">
        <v>4060000071</v>
      </c>
    </row>
    <row r="55" spans="1:3" x14ac:dyDescent="0.2">
      <c r="A55" t="s">
        <v>130</v>
      </c>
      <c r="B55">
        <v>4060000014</v>
      </c>
    </row>
    <row r="56" spans="1:3" x14ac:dyDescent="0.2">
      <c r="A56" t="s">
        <v>115</v>
      </c>
      <c r="B56">
        <v>4060000050</v>
      </c>
    </row>
    <row r="57" spans="1:3" x14ac:dyDescent="0.2">
      <c r="A57" t="s">
        <v>189</v>
      </c>
      <c r="B57">
        <v>4060000065</v>
      </c>
    </row>
    <row r="58" spans="1:3" x14ac:dyDescent="0.2">
      <c r="A58" t="s">
        <v>154</v>
      </c>
      <c r="B58">
        <v>4060000072</v>
      </c>
    </row>
    <row r="59" spans="1:3" x14ac:dyDescent="0.2">
      <c r="A59" t="s">
        <v>110</v>
      </c>
      <c r="B59">
        <v>4060000037</v>
      </c>
      <c r="C59" s="125"/>
    </row>
    <row r="60" spans="1:3" x14ac:dyDescent="0.2">
      <c r="A60" t="s">
        <v>121</v>
      </c>
      <c r="B60">
        <v>4060000063</v>
      </c>
    </row>
  </sheetData>
  <sheetProtection sheet="1" objects="1" scenarios="1"/>
  <autoFilter ref="A3:B60" xr:uid="{00000000-0009-0000-0000-000006000000}">
    <sortState xmlns:xlrd2="http://schemas.microsoft.com/office/spreadsheetml/2017/richdata2" ref="A4:B60">
      <sortCondition ref="A3:A60"/>
    </sortState>
  </autoFilter>
  <sortState xmlns:xlrd2="http://schemas.microsoft.com/office/spreadsheetml/2017/richdata2" ref="A4:B60">
    <sortCondition ref="A4:A60"/>
  </sortState>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J22"/>
  <sheetViews>
    <sheetView zoomScale="110" zoomScaleNormal="110" workbookViewId="0">
      <selection activeCell="C20" sqref="C20"/>
    </sheetView>
  </sheetViews>
  <sheetFormatPr defaultRowHeight="12.75" x14ac:dyDescent="0.2"/>
  <cols>
    <col min="1" max="1" width="29.28515625" customWidth="1"/>
    <col min="3" max="3" width="13.140625" customWidth="1"/>
  </cols>
  <sheetData>
    <row r="1" spans="1:10" ht="20.25" x14ac:dyDescent="0.3">
      <c r="A1" s="89" t="str">
        <f>+"Global Relay For Life - regnskabstal for "&amp;'2. Daglig bogføring'!C3</f>
        <v xml:space="preserve">Global Relay For Life - regnskabstal for </v>
      </c>
    </row>
    <row r="3" spans="1:10" ht="15.75" customHeight="1" x14ac:dyDescent="0.2">
      <c r="B3" s="125"/>
      <c r="C3" s="139"/>
      <c r="F3" s="90"/>
      <c r="I3" s="91"/>
      <c r="J3" s="91"/>
    </row>
    <row r="4" spans="1:10" x14ac:dyDescent="0.2">
      <c r="A4" t="s">
        <v>163</v>
      </c>
      <c r="C4" s="125"/>
    </row>
    <row r="5" spans="1:10" ht="13.5" thickBot="1" x14ac:dyDescent="0.25"/>
    <row r="6" spans="1:10" ht="14.45" customHeight="1" x14ac:dyDescent="0.2">
      <c r="A6" s="126" t="s">
        <v>155</v>
      </c>
      <c r="B6" s="134">
        <v>1</v>
      </c>
      <c r="C6" s="127">
        <f>+'3. Lokalt regnskab'!C17+'4. Afregningsark'!C18+'4. Afregningsark'!C17+'4. Afregningsark'!C16+'4. Afregningsark'!C15</f>
        <v>0</v>
      </c>
      <c r="D6" s="137"/>
      <c r="E6" s="138"/>
      <c r="F6" s="138"/>
      <c r="G6" s="138"/>
    </row>
    <row r="7" spans="1:10" ht="14.45" customHeight="1" x14ac:dyDescent="0.2">
      <c r="A7" s="128"/>
      <c r="B7" s="135"/>
      <c r="C7" s="129"/>
      <c r="D7" s="137"/>
      <c r="E7" s="138"/>
      <c r="F7" s="138"/>
      <c r="G7" s="138"/>
    </row>
    <row r="8" spans="1:10" x14ac:dyDescent="0.2">
      <c r="A8" s="130" t="s">
        <v>156</v>
      </c>
      <c r="B8" s="135">
        <v>2</v>
      </c>
      <c r="C8" s="131">
        <f>+'4. Afregningsark'!C8+'3. Lokalt regnskab'!C7+'4. Afregningsark'!C11</f>
        <v>0</v>
      </c>
    </row>
    <row r="9" spans="1:10" x14ac:dyDescent="0.2">
      <c r="A9" s="130"/>
      <c r="B9" s="135"/>
      <c r="C9" s="131"/>
    </row>
    <row r="10" spans="1:10" x14ac:dyDescent="0.2">
      <c r="A10" s="130" t="s">
        <v>157</v>
      </c>
      <c r="B10" s="135">
        <v>3</v>
      </c>
      <c r="C10" s="131">
        <f>+'4. Afregningsark'!C7+'3. Lokalt regnskab'!C8</f>
        <v>0</v>
      </c>
      <c r="D10" s="162"/>
    </row>
    <row r="11" spans="1:10" x14ac:dyDescent="0.2">
      <c r="A11" s="130"/>
      <c r="B11" s="135"/>
      <c r="C11" s="129"/>
    </row>
    <row r="12" spans="1:10" x14ac:dyDescent="0.2">
      <c r="A12" s="130" t="s">
        <v>158</v>
      </c>
      <c r="B12" s="135">
        <v>4</v>
      </c>
      <c r="C12" s="131">
        <f>+'4. Afregningsark'!C10+'4. Afregningsark'!C13+'4. Afregningsark'!C14+'3. Lokalt regnskab'!C10+'3. Lokalt regnskab'!C11</f>
        <v>0</v>
      </c>
    </row>
    <row r="13" spans="1:10" x14ac:dyDescent="0.2">
      <c r="A13" s="130"/>
      <c r="B13" s="135"/>
      <c r="C13" s="129"/>
    </row>
    <row r="14" spans="1:10" x14ac:dyDescent="0.2">
      <c r="A14" s="130" t="s">
        <v>159</v>
      </c>
      <c r="B14" s="135">
        <v>5</v>
      </c>
      <c r="C14" s="131">
        <f>+'4. Afregningsark'!C9+'3. Lokalt regnskab'!C6</f>
        <v>0</v>
      </c>
    </row>
    <row r="15" spans="1:10" x14ac:dyDescent="0.2">
      <c r="A15" s="130"/>
      <c r="B15" s="135"/>
      <c r="C15" s="129"/>
    </row>
    <row r="16" spans="1:10" x14ac:dyDescent="0.2">
      <c r="A16" s="130" t="s">
        <v>160</v>
      </c>
      <c r="B16" s="135">
        <v>6</v>
      </c>
      <c r="C16" s="131">
        <f>+'3. Lokalt regnskab'!C12+'3. Lokalt regnskab'!C13+'3. Lokalt regnskab'!C14+'3. Lokalt regnskab'!C15+'3. Lokalt regnskab'!C9</f>
        <v>0</v>
      </c>
    </row>
    <row r="17" spans="1:3" x14ac:dyDescent="0.2">
      <c r="A17" s="130"/>
      <c r="B17" s="135"/>
      <c r="C17" s="129"/>
    </row>
    <row r="18" spans="1:3" x14ac:dyDescent="0.2">
      <c r="A18" s="130" t="s">
        <v>161</v>
      </c>
      <c r="B18" s="135">
        <v>7</v>
      </c>
      <c r="C18" s="131">
        <f>SUM('4. Afregningsark'!C7:C11)</f>
        <v>0</v>
      </c>
    </row>
    <row r="19" spans="1:3" x14ac:dyDescent="0.2">
      <c r="A19" s="130"/>
      <c r="B19" s="135"/>
      <c r="C19" s="129"/>
    </row>
    <row r="20" spans="1:3" ht="13.5" thickBot="1" x14ac:dyDescent="0.25">
      <c r="A20" s="132" t="s">
        <v>162</v>
      </c>
      <c r="B20" s="136">
        <v>8</v>
      </c>
      <c r="C20" s="133">
        <f>-'3. Lokalt regnskab'!C36+'4. Afregningsark'!C14+'4. Afregningsark'!C15+'4. Afregningsark'!C23</f>
        <v>0</v>
      </c>
    </row>
    <row r="22" spans="1:3" x14ac:dyDescent="0.2">
      <c r="A22" t="s">
        <v>173</v>
      </c>
      <c r="C22">
        <f>ROUND(+C10/50,0)</f>
        <v>0</v>
      </c>
    </row>
  </sheetData>
  <sheetProtection sheet="1" objects="1" scenarios="1"/>
  <pageMargins left="0.7" right="0.7" top="0.75" bottom="0.75" header="0.3" footer="0.3"/>
  <pageSetup paperSize="9" orientation="portrait" verticalDpi="3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9294E57CFBDD404F8F062C02BE94149C" ma:contentTypeVersion="14" ma:contentTypeDescription="Opret et nyt dokument." ma:contentTypeScope="" ma:versionID="9e81db160abd0c2b667f0b72d6bf3578">
  <xsd:schema xmlns:xsd="http://www.w3.org/2001/XMLSchema" xmlns:xs="http://www.w3.org/2001/XMLSchema" xmlns:p="http://schemas.microsoft.com/office/2006/metadata/properties" xmlns:ns2="1f140cdb-cc4f-4315-8970-bed924af52ca" xmlns:ns3="2a6c9f93-3d3a-4771-b9c5-d57a0c45e634" targetNamespace="http://schemas.microsoft.com/office/2006/metadata/properties" ma:root="true" ma:fieldsID="8a3f68d306c6346f80e85b1b06e9fd27" ns2:_="" ns3:_="">
    <xsd:import namespace="1f140cdb-cc4f-4315-8970-bed924af52ca"/>
    <xsd:import namespace="2a6c9f93-3d3a-4771-b9c5-d57a0c45e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140cdb-cc4f-4315-8970-bed924af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ledmærker" ma:readOnly="false" ma:fieldId="{5cf76f15-5ced-4ddc-b409-7134ff3c332f}" ma:taxonomyMulti="true" ma:sspId="22326893-d167-47d4-9a45-6c9c6b2efaf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6c9f93-3d3a-4771-b9c5-d57a0c45e634"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615140d-cf0c-4a0a-9a92-2615ffc4eaaa}" ma:internalName="TaxCatchAll" ma:showField="CatchAllData" ma:web="2a6c9f93-3d3a-4771-b9c5-d57a0c45e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2a6c9f93-3d3a-4771-b9c5-d57a0c45e634" xsi:nil="true"/>
    <lcf76f155ced4ddcb4097134ff3c332f xmlns="1f140cdb-cc4f-4315-8970-bed924af52ca">
      <Terms xmlns="http://schemas.microsoft.com/office/infopath/2007/PartnerControls"/>
    </lcf76f155ced4ddcb4097134ff3c332f>
  </documentManagement>
</p:properties>
</file>

<file path=customXml/item5.xml><?xml version="1.0" encoding="utf-8"?>
<?mso-contentType ?>
<SharedContentType xmlns="Microsoft.SharePoint.Taxonomy.ContentTypeSync" SourceId="22326893-d167-47d4-9a45-6c9c6b2efaff" ContentTypeId="0x0101" PreviousValue="false"/>
</file>

<file path=customXml/itemProps1.xml><?xml version="1.0" encoding="utf-8"?>
<ds:datastoreItem xmlns:ds="http://schemas.openxmlformats.org/officeDocument/2006/customXml" ds:itemID="{3EA775C1-F5BF-414B-B2BF-234BF0C53466}"/>
</file>

<file path=customXml/itemProps2.xml><?xml version="1.0" encoding="utf-8"?>
<ds:datastoreItem xmlns:ds="http://schemas.openxmlformats.org/officeDocument/2006/customXml" ds:itemID="{81522B31-5C10-41F0-8387-C83F54810A6D}">
  <ds:schemaRefs>
    <ds:schemaRef ds:uri="http://schemas.microsoft.com/office/2006/metadata/longProperties"/>
  </ds:schemaRefs>
</ds:datastoreItem>
</file>

<file path=customXml/itemProps3.xml><?xml version="1.0" encoding="utf-8"?>
<ds:datastoreItem xmlns:ds="http://schemas.openxmlformats.org/officeDocument/2006/customXml" ds:itemID="{CC22851C-01BE-422F-A9B7-9E709AB151AA}">
  <ds:schemaRefs>
    <ds:schemaRef ds:uri="http://schemas.microsoft.com/sharepoint/v3/contenttype/forms"/>
  </ds:schemaRefs>
</ds:datastoreItem>
</file>

<file path=customXml/itemProps4.xml><?xml version="1.0" encoding="utf-8"?>
<ds:datastoreItem xmlns:ds="http://schemas.openxmlformats.org/officeDocument/2006/customXml" ds:itemID="{6D4AB249-4449-4193-9FCD-1D8489396AC1}">
  <ds:schemaRefs>
    <ds:schemaRef ds:uri="http://purl.org/dc/terms/"/>
    <ds:schemaRef ds:uri="http://schemas.microsoft.com/office/2006/documentManagement/types"/>
    <ds:schemaRef ds:uri="http://purl.org/dc/dcmitype/"/>
    <ds:schemaRef ds:uri="73e14474-1faa-4a75-ae4d-6de64302e6d3"/>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5.xml><?xml version="1.0" encoding="utf-8"?>
<ds:datastoreItem xmlns:ds="http://schemas.openxmlformats.org/officeDocument/2006/customXml" ds:itemID="{687D8464-C7BB-4B5E-A15A-E95BA5AD842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4</vt:i4>
      </vt:variant>
    </vt:vector>
  </HeadingPairs>
  <TitlesOfParts>
    <vt:vector size="12" baseType="lpstr">
      <vt:lpstr>1. Kontoplan</vt:lpstr>
      <vt:lpstr>2. Daglig bogføring</vt:lpstr>
      <vt:lpstr>3. Lokalt regnskab</vt:lpstr>
      <vt:lpstr>4. Afregningsark</vt:lpstr>
      <vt:lpstr>5. Budget</vt:lpstr>
      <vt:lpstr>6. Eksport</vt:lpstr>
      <vt:lpstr>7. Stafetter</vt:lpstr>
      <vt:lpstr>8. GRFL</vt:lpstr>
      <vt:lpstr>'2. Daglig bogføring'!Udskriftsområde</vt:lpstr>
      <vt:lpstr>'6. Eksport'!Udskriftsområde</vt:lpstr>
      <vt:lpstr>'2. Daglig bogføring'!Udskriftstitler</vt:lpstr>
      <vt:lpstr>'3. Lokalt regnskab'!Udskriftstitler</vt:lpstr>
    </vt:vector>
  </TitlesOfParts>
  <Company>Skandia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halpet</dc:creator>
  <cp:lastModifiedBy>Alice Háfjall Balle</cp:lastModifiedBy>
  <cp:lastPrinted>2024-01-23T10:20:35Z</cp:lastPrinted>
  <dcterms:created xsi:type="dcterms:W3CDTF">2011-05-31T08:04:05Z</dcterms:created>
  <dcterms:modified xsi:type="dcterms:W3CDTF">2024-03-20T12:42:54Z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Dokument</vt:lpwstr>
  </property>
  <property fmtid="{D5CDD505-2E9C-101B-9397-08002B2CF9AE}" pid="3" name="ContentTypeId">
    <vt:lpwstr>0x0101009294E57CFBDD404F8F062C02BE94149C</vt:lpwstr>
  </property>
</Properties>
</file>